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57F1D086-A53F-4FF7-86B5-022C97FBCB02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7" i="1" l="1"/>
  <c r="D153" i="1"/>
  <c r="G153" i="1"/>
  <c r="D154" i="1"/>
  <c r="G154" i="1"/>
  <c r="D155" i="1"/>
  <c r="G155" i="1"/>
  <c r="D156" i="1"/>
  <c r="G156" i="1"/>
  <c r="D157" i="1"/>
  <c r="G157" i="1"/>
  <c r="D158" i="1"/>
  <c r="G158" i="1"/>
  <c r="D159" i="1"/>
  <c r="G159" i="1"/>
  <c r="D160" i="1"/>
  <c r="G160" i="1"/>
  <c r="D161" i="1"/>
  <c r="G161" i="1"/>
  <c r="D162" i="1"/>
  <c r="G162" i="1"/>
  <c r="D163" i="1"/>
  <c r="G163" i="1"/>
  <c r="D164" i="1"/>
  <c r="G164" i="1"/>
  <c r="D165" i="1"/>
  <c r="G165" i="1"/>
  <c r="D152" i="1"/>
  <c r="H51" i="1"/>
  <c r="N153" i="1"/>
  <c r="N154" i="1"/>
  <c r="N155" i="1"/>
  <c r="N156" i="1"/>
  <c r="N158" i="1"/>
  <c r="N159" i="1"/>
  <c r="N160" i="1"/>
  <c r="N161" i="1"/>
  <c r="N162" i="1"/>
  <c r="N163" i="1"/>
  <c r="N164" i="1"/>
  <c r="N165" i="1"/>
  <c r="U47" i="1"/>
  <c r="T47" i="1"/>
  <c r="T48" i="1"/>
  <c r="L152" i="1"/>
  <c r="L153" i="1"/>
  <c r="L154" i="1"/>
  <c r="P167" i="1" s="1"/>
  <c r="L155" i="1"/>
  <c r="N152" i="1"/>
  <c r="L156" i="1"/>
  <c r="L157" i="1"/>
  <c r="L160" i="1"/>
  <c r="L161" i="1"/>
  <c r="L162" i="1"/>
  <c r="L163" i="1"/>
  <c r="L164" i="1"/>
  <c r="L165" i="1"/>
  <c r="H62" i="1"/>
  <c r="J62" i="1"/>
  <c r="H63" i="1"/>
  <c r="J63" i="1" s="1"/>
  <c r="H64" i="1"/>
  <c r="J64" i="1"/>
  <c r="H65" i="1"/>
  <c r="J65" i="1" s="1"/>
  <c r="H66" i="1"/>
  <c r="J66" i="1"/>
  <c r="H68" i="1"/>
  <c r="J68" i="1" s="1"/>
  <c r="H69" i="1"/>
  <c r="J69" i="1"/>
  <c r="H70" i="1"/>
  <c r="J70" i="1" s="1"/>
  <c r="P134" i="1"/>
  <c r="P115" i="1"/>
  <c r="P112" i="1"/>
  <c r="P113" i="1"/>
  <c r="P114" i="1"/>
  <c r="P111" i="1"/>
  <c r="P101" i="1"/>
  <c r="P102" i="1"/>
  <c r="P104" i="1"/>
  <c r="P109" i="1"/>
  <c r="P110" i="1"/>
  <c r="P103" i="1"/>
  <c r="P105" i="1"/>
  <c r="P106" i="1"/>
  <c r="P107" i="1"/>
  <c r="P108" i="1"/>
  <c r="P133" i="1"/>
  <c r="P132" i="1"/>
  <c r="P127" i="1"/>
  <c r="P128" i="1"/>
  <c r="P129" i="1"/>
  <c r="P130" i="1"/>
  <c r="P131" i="1"/>
  <c r="K137" i="1"/>
  <c r="K138" i="1"/>
  <c r="K139" i="1"/>
  <c r="K144" i="1"/>
  <c r="K140" i="1"/>
  <c r="K141" i="1"/>
  <c r="K142" i="1"/>
  <c r="K143" i="1"/>
  <c r="P119" i="1"/>
  <c r="P121" i="1"/>
  <c r="M153" i="1"/>
  <c r="O153" i="1"/>
  <c r="M154" i="1"/>
  <c r="O154" i="1"/>
  <c r="M155" i="1"/>
  <c r="O155" i="1"/>
  <c r="M156" i="1"/>
  <c r="O156" i="1"/>
  <c r="M157" i="1"/>
  <c r="O157" i="1"/>
  <c r="L158" i="1"/>
  <c r="M158" i="1"/>
  <c r="O158" i="1"/>
  <c r="L159" i="1"/>
  <c r="M159" i="1"/>
  <c r="O159" i="1"/>
  <c r="M160" i="1"/>
  <c r="O160" i="1"/>
  <c r="M161" i="1"/>
  <c r="O161" i="1"/>
  <c r="M162" i="1"/>
  <c r="O162" i="1"/>
  <c r="M163" i="1"/>
  <c r="O163" i="1"/>
  <c r="M164" i="1"/>
  <c r="O164" i="1"/>
  <c r="M165" i="1"/>
  <c r="O165" i="1"/>
  <c r="O152" i="1"/>
  <c r="M152" i="1"/>
  <c r="R41" i="1"/>
  <c r="S41" i="1"/>
  <c r="T41" i="1"/>
  <c r="U41" i="1"/>
  <c r="R42" i="1"/>
  <c r="S42" i="1"/>
  <c r="T42" i="1"/>
  <c r="U42" i="1"/>
  <c r="R43" i="1"/>
  <c r="S43" i="1"/>
  <c r="T43" i="1"/>
  <c r="U43" i="1"/>
  <c r="R44" i="1"/>
  <c r="S44" i="1"/>
  <c r="T44" i="1"/>
  <c r="U44" i="1"/>
  <c r="R45" i="1"/>
  <c r="S45" i="1"/>
  <c r="T45" i="1"/>
  <c r="U45" i="1"/>
  <c r="R46" i="1"/>
  <c r="S46" i="1"/>
  <c r="T46" i="1"/>
  <c r="U46" i="1"/>
  <c r="R47" i="1"/>
  <c r="S47" i="1"/>
  <c r="R48" i="1"/>
  <c r="S48" i="1"/>
  <c r="U48" i="1"/>
  <c r="R49" i="1"/>
  <c r="S49" i="1"/>
  <c r="T49" i="1"/>
  <c r="U49" i="1"/>
  <c r="R50" i="1"/>
  <c r="S50" i="1"/>
  <c r="T50" i="1"/>
  <c r="U50" i="1"/>
  <c r="R51" i="1"/>
  <c r="S51" i="1"/>
  <c r="T51" i="1"/>
  <c r="U51" i="1"/>
  <c r="R52" i="1"/>
  <c r="S52" i="1"/>
  <c r="T52" i="1"/>
  <c r="U52" i="1"/>
  <c r="R53" i="1"/>
  <c r="S53" i="1"/>
  <c r="T53" i="1"/>
  <c r="U53" i="1"/>
  <c r="R54" i="1"/>
  <c r="S54" i="1"/>
  <c r="T54" i="1"/>
  <c r="U54" i="1"/>
  <c r="R15" i="1"/>
  <c r="S15" i="1"/>
  <c r="T15" i="1"/>
  <c r="U15" i="1"/>
  <c r="R16" i="1"/>
  <c r="S16" i="1"/>
  <c r="T16" i="1"/>
  <c r="U16" i="1"/>
  <c r="R17" i="1"/>
  <c r="S17" i="1"/>
  <c r="T17" i="1"/>
  <c r="U17" i="1"/>
  <c r="R18" i="1"/>
  <c r="S18" i="1"/>
  <c r="T18" i="1"/>
  <c r="U18" i="1"/>
  <c r="R19" i="1"/>
  <c r="S19" i="1"/>
  <c r="T19" i="1"/>
  <c r="U19" i="1"/>
  <c r="R20" i="1"/>
  <c r="S20" i="1"/>
  <c r="T20" i="1"/>
  <c r="U20" i="1"/>
  <c r="R21" i="1"/>
  <c r="S21" i="1"/>
  <c r="T21" i="1"/>
  <c r="U21" i="1"/>
  <c r="R22" i="1"/>
  <c r="S22" i="1"/>
  <c r="T22" i="1"/>
  <c r="U22" i="1"/>
  <c r="R23" i="1"/>
  <c r="S23" i="1"/>
  <c r="T23" i="1"/>
  <c r="U23" i="1"/>
  <c r="R24" i="1"/>
  <c r="S24" i="1"/>
  <c r="T24" i="1"/>
  <c r="U24" i="1"/>
  <c r="R25" i="1"/>
  <c r="S25" i="1"/>
  <c r="T25" i="1"/>
  <c r="U25" i="1"/>
  <c r="R26" i="1"/>
  <c r="S26" i="1"/>
  <c r="T26" i="1"/>
  <c r="U26" i="1"/>
  <c r="R27" i="1"/>
  <c r="S27" i="1"/>
  <c r="T27" i="1"/>
  <c r="U27" i="1"/>
  <c r="R28" i="1"/>
  <c r="S28" i="1"/>
  <c r="T28" i="1"/>
  <c r="U28" i="1"/>
  <c r="R29" i="1"/>
  <c r="S29" i="1"/>
  <c r="T29" i="1"/>
  <c r="U29" i="1"/>
  <c r="R30" i="1"/>
  <c r="S30" i="1"/>
  <c r="T30" i="1"/>
  <c r="U30" i="1"/>
  <c r="E26" i="1"/>
  <c r="H26" i="1" s="1"/>
  <c r="E27" i="1"/>
  <c r="H27" i="1" s="1"/>
  <c r="E28" i="1"/>
  <c r="H28" i="1" s="1"/>
  <c r="E29" i="1"/>
  <c r="H29" i="1" s="1"/>
  <c r="E30" i="1"/>
  <c r="N87" i="1"/>
  <c r="N88" i="1"/>
  <c r="N91" i="1"/>
  <c r="N89" i="1"/>
  <c r="P92" i="1" s="1"/>
  <c r="T191" i="1" s="1"/>
  <c r="N90" i="1"/>
  <c r="E15" i="1"/>
  <c r="H15" i="1" s="1"/>
  <c r="E16" i="1"/>
  <c r="H16" i="1" s="1"/>
  <c r="E17" i="1"/>
  <c r="H17" i="1" s="1"/>
  <c r="E18" i="1"/>
  <c r="H18" i="1" s="1"/>
  <c r="H30" i="1"/>
  <c r="E21" i="1"/>
  <c r="H21" i="1" s="1"/>
  <c r="E20" i="1"/>
  <c r="H20" i="1" s="1"/>
  <c r="E19" i="1"/>
  <c r="H19" i="1" s="1"/>
  <c r="E22" i="1"/>
  <c r="H22" i="1" s="1"/>
  <c r="E23" i="1"/>
  <c r="H23" i="1" s="1"/>
  <c r="E24" i="1"/>
  <c r="H24" i="1" s="1"/>
  <c r="E25" i="1"/>
  <c r="H25" i="1" s="1"/>
  <c r="E41" i="1"/>
  <c r="F55" i="1" s="1"/>
  <c r="E42" i="1"/>
  <c r="H42" i="1"/>
  <c r="E43" i="1"/>
  <c r="H43" i="1" s="1"/>
  <c r="E44" i="1"/>
  <c r="H44" i="1"/>
  <c r="E45" i="1"/>
  <c r="H45" i="1" s="1"/>
  <c r="E46" i="1"/>
  <c r="H46" i="1"/>
  <c r="E47" i="1"/>
  <c r="H47" i="1" s="1"/>
  <c r="E48" i="1"/>
  <c r="H48" i="1"/>
  <c r="E49" i="1"/>
  <c r="H49" i="1" s="1"/>
  <c r="E50" i="1"/>
  <c r="H50" i="1"/>
  <c r="E51" i="1"/>
  <c r="E52" i="1"/>
  <c r="H52" i="1" s="1"/>
  <c r="G152" i="1"/>
  <c r="H71" i="1"/>
  <c r="J71" i="1" s="1"/>
  <c r="H72" i="1"/>
  <c r="J72" i="1" s="1"/>
  <c r="P98" i="1"/>
  <c r="T195" i="1" s="1"/>
  <c r="P99" i="1"/>
  <c r="P118" i="1"/>
  <c r="P120" i="1"/>
  <c r="P122" i="1"/>
  <c r="P123" i="1"/>
  <c r="H67" i="1"/>
  <c r="J67" i="1" s="1"/>
  <c r="P124" i="1"/>
  <c r="E53" i="1"/>
  <c r="H53" i="1" s="1"/>
  <c r="E54" i="1"/>
  <c r="H54" i="1" s="1"/>
  <c r="H73" i="1"/>
  <c r="H74" i="1"/>
  <c r="H75" i="1"/>
  <c r="J75" i="1" s="1"/>
  <c r="J73" i="1"/>
  <c r="J74" i="1"/>
  <c r="V55" i="1"/>
  <c r="W55" i="1" s="1"/>
  <c r="D167" i="1"/>
  <c r="V32" i="1"/>
  <c r="W32" i="1" s="1"/>
  <c r="F32" i="1"/>
  <c r="G167" i="1" l="1"/>
  <c r="S144" i="1"/>
  <c r="S135" i="1"/>
  <c r="S124" i="1"/>
  <c r="S116" i="1"/>
  <c r="K78" i="1"/>
  <c r="T193" i="1" s="1"/>
  <c r="S167" i="1"/>
  <c r="T167" i="1"/>
  <c r="P176" i="1"/>
  <c r="I32" i="1"/>
  <c r="X32" i="1"/>
  <c r="H78" i="1"/>
  <c r="H41" i="1"/>
  <c r="I55" i="1" s="1"/>
  <c r="X55" i="1"/>
  <c r="T172" i="1" l="1"/>
  <c r="T176" i="1"/>
  <c r="T189" i="1"/>
  <c r="P177" i="1"/>
  <c r="T177" i="1" s="1"/>
  <c r="T181" i="1" l="1"/>
  <c r="T185" i="1" s="1"/>
  <c r="T187" i="1" s="1"/>
  <c r="T197" i="1" s="1"/>
  <c r="P181" i="1"/>
  <c r="R182" i="1" s="1"/>
  <c r="T199" i="1" l="1"/>
  <c r="T20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milan</author>
  </authors>
  <commentList>
    <comment ref="Y55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milan: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<sst xmlns="http://schemas.openxmlformats.org/spreadsheetml/2006/main" count="514" uniqueCount="152">
  <si>
    <t>kom</t>
  </si>
  <si>
    <t>lesomal</t>
  </si>
  <si>
    <t>FRONTE</t>
  </si>
  <si>
    <t xml:space="preserve">panti </t>
  </si>
  <si>
    <t>180*</t>
  </si>
  <si>
    <t>ručkice</t>
  </si>
  <si>
    <t>dužina3</t>
  </si>
  <si>
    <t>dužina2</t>
  </si>
  <si>
    <t>dužina1</t>
  </si>
  <si>
    <t>dužina4</t>
  </si>
  <si>
    <t>tm</t>
  </si>
  <si>
    <t>cm</t>
  </si>
  <si>
    <t>iveral</t>
  </si>
  <si>
    <t>mm</t>
  </si>
  <si>
    <t>DUŽA</t>
  </si>
  <si>
    <t>KRAĆA</t>
  </si>
  <si>
    <t>kuna</t>
  </si>
  <si>
    <t>dubina cm</t>
  </si>
  <si>
    <t>visina cm</t>
  </si>
  <si>
    <t>boja:</t>
  </si>
  <si>
    <t>softforming</t>
  </si>
  <si>
    <t>m2</t>
  </si>
  <si>
    <t>kn/m2</t>
  </si>
  <si>
    <t>ukupno</t>
  </si>
  <si>
    <t>otpad %</t>
  </si>
  <si>
    <t>1ploča ima</t>
  </si>
  <si>
    <t>kom ploča</t>
  </si>
  <si>
    <t xml:space="preserve">rezanje % </t>
  </si>
  <si>
    <t>kn/tm</t>
  </si>
  <si>
    <t>kuna/tm</t>
  </si>
  <si>
    <t>IVERAL</t>
  </si>
  <si>
    <t>IVERAL + REZANJE</t>
  </si>
  <si>
    <t>SVEUKUPNO OSNOVNI I POMOĆNI MATERIJAL</t>
  </si>
  <si>
    <t>usluga/tm</t>
  </si>
  <si>
    <t>"IIIIIIIIIIIIIIII"</t>
  </si>
  <si>
    <t>pozicija</t>
  </si>
  <si>
    <t>ukupno kuna</t>
  </si>
  <si>
    <t>dužina5</t>
  </si>
  <si>
    <t>dužina6</t>
  </si>
  <si>
    <t>dužina7</t>
  </si>
  <si>
    <t>boja</t>
  </si>
  <si>
    <t>kn/kom</t>
  </si>
  <si>
    <t>SVEUKUPNO POMOĆNI MATERIJAL</t>
  </si>
  <si>
    <t>SVEUKUPNO</t>
  </si>
  <si>
    <t>KUHINJA</t>
  </si>
  <si>
    <t>Korpusi:</t>
  </si>
  <si>
    <t>LEĐA</t>
  </si>
  <si>
    <t>IVERAL SVEUKUPNO</t>
  </si>
  <si>
    <t>IVERAL  SVEUKUPNO</t>
  </si>
  <si>
    <t>IVERAL+REZANJE</t>
  </si>
  <si>
    <t>SVEUKUPNO POMOĆNI I OSNOVNI MATERIJAL</t>
  </si>
  <si>
    <t>usluga</t>
  </si>
  <si>
    <t>potrebno ploča iverala</t>
  </si>
  <si>
    <t>OBJE</t>
  </si>
  <si>
    <t>JEDNA</t>
  </si>
  <si>
    <t>radna ploča debljine 38 mm</t>
  </si>
  <si>
    <t>radna ploča debljine 58 mm</t>
  </si>
  <si>
    <t>ABS</t>
  </si>
  <si>
    <t>OSTALI PRIBOR</t>
  </si>
  <si>
    <t>plinski podizači</t>
  </si>
  <si>
    <t>staklena polica</t>
  </si>
  <si>
    <t>6 mm</t>
  </si>
  <si>
    <t>par</t>
  </si>
  <si>
    <t>L profili za vješanje</t>
  </si>
  <si>
    <t>c</t>
  </si>
  <si>
    <t>manje</t>
  </si>
  <si>
    <t>veće</t>
  </si>
  <si>
    <t>rabat</t>
  </si>
  <si>
    <t xml:space="preserve">  KUNA</t>
  </si>
  <si>
    <t>RADNA PLOČA</t>
  </si>
  <si>
    <t>mobitel:</t>
  </si>
  <si>
    <t>postforming</t>
  </si>
  <si>
    <t>spojni lim za 90</t>
  </si>
  <si>
    <t>sokl Al 10 cm visine</t>
  </si>
  <si>
    <t>sokl Al 15 cm visine</t>
  </si>
  <si>
    <t>širina fronte</t>
  </si>
  <si>
    <t>upisuje se:</t>
  </si>
  <si>
    <t>ili OBJE</t>
  </si>
  <si>
    <t>TANDEMBOX plitki</t>
  </si>
  <si>
    <t>ublaživači udara za pante BLUM</t>
  </si>
  <si>
    <t>ravni KLIP BLUM</t>
  </si>
  <si>
    <t>poluzanosni i zanosni obični</t>
  </si>
  <si>
    <t>BLUM</t>
  </si>
  <si>
    <t>UKUPNO kuna</t>
  </si>
  <si>
    <t>UKUPNO</t>
  </si>
  <si>
    <t>postforming ili softforming</t>
  </si>
  <si>
    <t>SVEUKUPAN  IZNOS  ZA  PLATITI</t>
  </si>
  <si>
    <t>stavka:</t>
  </si>
  <si>
    <t>mdf 3,2</t>
  </si>
  <si>
    <t>ili</t>
  </si>
  <si>
    <t>širina</t>
  </si>
  <si>
    <t>dužina</t>
  </si>
  <si>
    <t>telefon:</t>
  </si>
  <si>
    <t>Gdin/Gđa:</t>
  </si>
  <si>
    <t>nabave:</t>
  </si>
  <si>
    <t>centar</t>
  </si>
  <si>
    <t>ABS kuna</t>
  </si>
  <si>
    <t>drvene tiple fi 8</t>
  </si>
  <si>
    <t>kg</t>
  </si>
  <si>
    <t>nogice podesive 10 cm</t>
  </si>
  <si>
    <t>nogice podesive 15 cm</t>
  </si>
  <si>
    <t>srednje</t>
  </si>
  <si>
    <t>staklena vrata s AL profilom</t>
  </si>
  <si>
    <t>100N</t>
  </si>
  <si>
    <t>konfirmati mali 50 mm</t>
  </si>
  <si>
    <t>završni lim L ili D</t>
  </si>
  <si>
    <t>minifix</t>
  </si>
  <si>
    <t>sudoperska ladica</t>
  </si>
  <si>
    <t>bijela</t>
  </si>
  <si>
    <t>crvena sjaj</t>
  </si>
  <si>
    <t>PRIBOR - okov</t>
  </si>
  <si>
    <t>sa ABS-om gore i dolje</t>
  </si>
  <si>
    <t>Postforming fronte</t>
  </si>
  <si>
    <t>METABOX ladice</t>
  </si>
  <si>
    <t>reling-par</t>
  </si>
  <si>
    <t xml:space="preserve">za kutni </t>
  </si>
  <si>
    <t>MINI + ABS + KANTIRANJE</t>
  </si>
  <si>
    <t>donji i gornji</t>
  </si>
  <si>
    <t>fronte</t>
  </si>
  <si>
    <t>MINI</t>
  </si>
  <si>
    <t>abs tm</t>
  </si>
  <si>
    <t xml:space="preserve">abs  kuna </t>
  </si>
  <si>
    <t>mini tm</t>
  </si>
  <si>
    <t xml:space="preserve">mini   kuna </t>
  </si>
  <si>
    <t>UKUPNO kuna ABS</t>
  </si>
  <si>
    <t>kuna FRONTE</t>
  </si>
  <si>
    <t>ukupno kuna IVERAL KORPUS</t>
  </si>
  <si>
    <t>UKUPNO kuna MINI abs</t>
  </si>
  <si>
    <t>OKOV</t>
  </si>
  <si>
    <t>SJAJ</t>
  </si>
  <si>
    <t>mdf   fronte</t>
  </si>
  <si>
    <t xml:space="preserve">Magic korner </t>
  </si>
  <si>
    <t xml:space="preserve">Fronte: </t>
  </si>
  <si>
    <t xml:space="preserve">iveral </t>
  </si>
  <si>
    <t>elementi</t>
  </si>
  <si>
    <t>mail</t>
  </si>
  <si>
    <t>Elgrad</t>
  </si>
  <si>
    <t>abs 2mm</t>
  </si>
  <si>
    <t>Aventos hf</t>
  </si>
  <si>
    <t>košara ulje ocat 15cm</t>
  </si>
  <si>
    <t xml:space="preserve">Aventos hkxs </t>
  </si>
  <si>
    <t>lajsna-kuhinjska 410 cm i pribor</t>
  </si>
  <si>
    <t>Izvlačne kolone</t>
  </si>
  <si>
    <r>
      <rPr>
        <b/>
        <sz val="10"/>
        <rFont val="Arial"/>
        <family val="2"/>
        <charset val="238"/>
      </rPr>
      <t>Legrabox</t>
    </r>
    <r>
      <rPr>
        <sz val="10"/>
        <rFont val="Arial"/>
        <family val="2"/>
        <charset val="238"/>
      </rPr>
      <t xml:space="preserve"> ladice od 500 mm</t>
    </r>
  </si>
  <si>
    <t>Tandembox duboki</t>
  </si>
  <si>
    <t>MDF AKRIL</t>
  </si>
  <si>
    <t>MDF MAT</t>
  </si>
  <si>
    <t>iveral sjaj</t>
  </si>
  <si>
    <t>MDF</t>
  </si>
  <si>
    <t>mdf mat</t>
  </si>
  <si>
    <t>Laser</t>
  </si>
  <si>
    <t>laser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</si>
</sst>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11"/>
      <name val="Arial"/>
      <family val="2"/>
    </font>
    <font>
      <sz val="10"/>
      <color indexed="13"/>
      <name val="Arial"/>
      <family val="2"/>
    </font>
    <font>
      <sz val="10"/>
      <color indexed="11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0"/>
      <color indexed="51"/>
      <name val="Arial"/>
      <family val="2"/>
    </font>
    <font>
      <sz val="10"/>
      <color indexed="53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53"/>
      <name val="Arial"/>
      <family val="2"/>
      <charset val="238"/>
    </font>
    <font>
      <sz val="10"/>
      <color indexed="33"/>
      <name val="Arial"/>
      <family val="2"/>
      <charset val="238"/>
    </font>
    <font>
      <b/>
      <u/>
      <sz val="10"/>
      <color indexed="51"/>
      <name val="Arial"/>
      <family val="2"/>
    </font>
    <font>
      <b/>
      <sz val="10"/>
      <color indexed="51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indexed="33"/>
      <name val="Arial"/>
      <family val="2"/>
      <charset val="238"/>
    </font>
    <font>
      <b/>
      <sz val="10"/>
      <color indexed="48"/>
      <name val="Arial"/>
      <family val="2"/>
      <charset val="238"/>
    </font>
    <font>
      <b/>
      <sz val="10"/>
      <color indexed="5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4"/>
      <color rgb="FFC00000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i/>
      <sz val="10"/>
      <color rgb="FFFF0000"/>
      <name val="Arial"/>
      <family val="2"/>
    </font>
    <font>
      <b/>
      <sz val="10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FFFF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2" fontId="7" fillId="0" borderId="0" xfId="0" applyNumberFormat="1" applyFont="1"/>
    <xf numFmtId="2" fontId="11" fillId="0" borderId="0" xfId="0" applyNumberFormat="1" applyFont="1"/>
    <xf numFmtId="2" fontId="10" fillId="0" borderId="0" xfId="0" applyNumberFormat="1" applyFont="1" applyAlignment="1">
      <alignment horizontal="left" indent="3"/>
    </xf>
    <xf numFmtId="2" fontId="9" fillId="0" borderId="0" xfId="0" applyNumberFormat="1" applyFont="1"/>
    <xf numFmtId="0" fontId="15" fillId="0" borderId="0" xfId="0" applyFont="1"/>
    <xf numFmtId="2" fontId="8" fillId="0" borderId="0" xfId="0" applyNumberFormat="1" applyFont="1"/>
    <xf numFmtId="2" fontId="0" fillId="0" borderId="0" xfId="0" applyNumberFormat="1"/>
    <xf numFmtId="2" fontId="12" fillId="0" borderId="0" xfId="0" applyNumberFormat="1" applyFont="1"/>
    <xf numFmtId="2" fontId="14" fillId="0" borderId="0" xfId="0" applyNumberFormat="1" applyFont="1"/>
    <xf numFmtId="0" fontId="16" fillId="0" borderId="0" xfId="0" applyFont="1"/>
    <xf numFmtId="0" fontId="17" fillId="0" borderId="0" xfId="0" applyFont="1"/>
    <xf numFmtId="0" fontId="19" fillId="0" borderId="0" xfId="0" applyFont="1"/>
    <xf numFmtId="0" fontId="1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2" fontId="7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20" fillId="0" borderId="0" xfId="0" applyFont="1"/>
    <xf numFmtId="2" fontId="21" fillId="0" borderId="0" xfId="0" applyNumberFormat="1" applyFont="1"/>
    <xf numFmtId="0" fontId="21" fillId="0" borderId="0" xfId="0" applyFont="1"/>
    <xf numFmtId="0" fontId="0" fillId="0" borderId="0" xfId="0" applyAlignment="1">
      <alignment horizontal="left"/>
    </xf>
    <xf numFmtId="0" fontId="24" fillId="0" borderId="0" xfId="0" applyFont="1"/>
    <xf numFmtId="2" fontId="25" fillId="0" borderId="0" xfId="0" applyNumberFormat="1" applyFont="1"/>
    <xf numFmtId="2" fontId="26" fillId="0" borderId="0" xfId="0" applyNumberFormat="1" applyFont="1"/>
    <xf numFmtId="0" fontId="27" fillId="0" borderId="0" xfId="0" applyFont="1"/>
    <xf numFmtId="0" fontId="0" fillId="2" borderId="1" xfId="0" applyFill="1" applyBorder="1"/>
    <xf numFmtId="0" fontId="0" fillId="3" borderId="1" xfId="0" applyFill="1" applyBorder="1"/>
    <xf numFmtId="0" fontId="1" fillId="3" borderId="1" xfId="0" applyFont="1" applyFill="1" applyBorder="1"/>
    <xf numFmtId="0" fontId="20" fillId="3" borderId="1" xfId="0" applyFont="1" applyFill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20" fillId="0" borderId="0" xfId="0" applyFont="1" applyAlignment="1">
      <alignment horizontal="right"/>
    </xf>
    <xf numFmtId="2" fontId="19" fillId="0" borderId="0" xfId="0" applyNumberFormat="1" applyFont="1"/>
    <xf numFmtId="0" fontId="22" fillId="0" borderId="0" xfId="0" applyFont="1"/>
    <xf numFmtId="2" fontId="22" fillId="0" borderId="0" xfId="0" applyNumberFormat="1" applyFont="1"/>
    <xf numFmtId="0" fontId="0" fillId="2" borderId="1" xfId="0" applyFill="1" applyBorder="1" applyAlignment="1">
      <alignment horizontal="center"/>
    </xf>
    <xf numFmtId="0" fontId="28" fillId="0" borderId="0" xfId="0" applyFont="1"/>
    <xf numFmtId="0" fontId="29" fillId="0" borderId="0" xfId="0" applyFont="1"/>
    <xf numFmtId="2" fontId="29" fillId="0" borderId="0" xfId="0" applyNumberFormat="1" applyFont="1"/>
    <xf numFmtId="0" fontId="5" fillId="3" borderId="1" xfId="0" applyFont="1" applyFill="1" applyBorder="1"/>
    <xf numFmtId="0" fontId="22" fillId="0" borderId="0" xfId="0" applyFont="1" applyAlignment="1">
      <alignment horizontal="right"/>
    </xf>
    <xf numFmtId="0" fontId="30" fillId="0" borderId="0" xfId="0" applyFont="1"/>
    <xf numFmtId="0" fontId="0" fillId="3" borderId="1" xfId="0" applyFill="1" applyBorder="1" applyAlignment="1">
      <alignment horizontal="right"/>
    </xf>
    <xf numFmtId="0" fontId="31" fillId="0" borderId="0" xfId="0" applyFont="1"/>
    <xf numFmtId="2" fontId="31" fillId="0" borderId="0" xfId="0" applyNumberFormat="1" applyFont="1"/>
    <xf numFmtId="2" fontId="32" fillId="0" borderId="0" xfId="0" applyNumberFormat="1" applyFont="1"/>
    <xf numFmtId="9" fontId="0" fillId="3" borderId="1" xfId="0" applyNumberFormat="1" applyFill="1" applyBorder="1"/>
    <xf numFmtId="2" fontId="2" fillId="0" borderId="2" xfId="0" applyNumberFormat="1" applyFont="1" applyBorder="1"/>
    <xf numFmtId="2" fontId="33" fillId="0" borderId="0" xfId="0" applyNumberFormat="1" applyFont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26" fillId="0" borderId="0" xfId="0" applyFont="1"/>
    <xf numFmtId="0" fontId="20" fillId="3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/>
    <xf numFmtId="0" fontId="2" fillId="0" borderId="0" xfId="0" applyFont="1" applyFill="1"/>
    <xf numFmtId="0" fontId="13" fillId="0" borderId="1" xfId="0" applyFont="1" applyFill="1" applyBorder="1" applyAlignment="1">
      <alignment horizontal="right"/>
    </xf>
    <xf numFmtId="0" fontId="13" fillId="0" borderId="0" xfId="0" applyFont="1" applyFill="1"/>
    <xf numFmtId="0" fontId="20" fillId="0" borderId="0" xfId="0" applyFont="1" applyFill="1"/>
    <xf numFmtId="0" fontId="30" fillId="0" borderId="0" xfId="0" applyFont="1" applyFill="1"/>
    <xf numFmtId="2" fontId="23" fillId="0" borderId="0" xfId="0" applyNumberFormat="1" applyFont="1"/>
    <xf numFmtId="0" fontId="1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6" fillId="0" borderId="0" xfId="0" applyFont="1"/>
    <xf numFmtId="0" fontId="37" fillId="0" borderId="0" xfId="0" applyFont="1"/>
    <xf numFmtId="0" fontId="36" fillId="0" borderId="0" xfId="0" applyFont="1" applyAlignment="1">
      <alignment horizontal="center"/>
    </xf>
    <xf numFmtId="0" fontId="38" fillId="0" borderId="0" xfId="0" applyFont="1"/>
    <xf numFmtId="0" fontId="37" fillId="0" borderId="0" xfId="0" applyFont="1" applyAlignment="1">
      <alignment horizontal="right"/>
    </xf>
    <xf numFmtId="0" fontId="39" fillId="0" borderId="0" xfId="0" applyFont="1"/>
    <xf numFmtId="0" fontId="38" fillId="0" borderId="0" xfId="0" applyFont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right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5" borderId="0" xfId="0" applyFont="1" applyFill="1"/>
    <xf numFmtId="0" fontId="5" fillId="0" borderId="0" xfId="0" applyFont="1" applyFill="1" applyBorder="1"/>
    <xf numFmtId="0" fontId="30" fillId="6" borderId="1" xfId="0" applyFont="1" applyFill="1" applyBorder="1"/>
    <xf numFmtId="0" fontId="0" fillId="7" borderId="1" xfId="0" applyFill="1" applyBorder="1"/>
    <xf numFmtId="0" fontId="44" fillId="0" borderId="0" xfId="0" applyFont="1"/>
    <xf numFmtId="0" fontId="20" fillId="0" borderId="3" xfId="0" applyFont="1" applyFill="1" applyBorder="1" applyAlignment="1">
      <alignment horizontal="right"/>
    </xf>
    <xf numFmtId="0" fontId="38" fillId="0" borderId="0" xfId="0" applyFont="1" applyProtection="1"/>
    <xf numFmtId="0" fontId="45" fillId="0" borderId="0" xfId="0" applyFont="1"/>
    <xf numFmtId="0" fontId="46" fillId="0" borderId="0" xfId="0" applyFont="1"/>
    <xf numFmtId="2" fontId="8" fillId="5" borderId="0" xfId="0" applyNumberFormat="1" applyFont="1" applyFill="1"/>
    <xf numFmtId="2" fontId="9" fillId="5" borderId="0" xfId="0" applyNumberFormat="1" applyFont="1" applyFill="1"/>
    <xf numFmtId="2" fontId="36" fillId="5" borderId="0" xfId="0" applyNumberFormat="1" applyFont="1" applyFill="1"/>
    <xf numFmtId="2" fontId="37" fillId="5" borderId="0" xfId="0" applyNumberFormat="1" applyFont="1" applyFill="1"/>
    <xf numFmtId="0" fontId="25" fillId="5" borderId="0" xfId="0" applyFont="1" applyFill="1"/>
    <xf numFmtId="0" fontId="37" fillId="5" borderId="0" xfId="0" applyFont="1" applyFill="1"/>
    <xf numFmtId="0" fontId="9" fillId="5" borderId="0" xfId="0" applyFont="1" applyFill="1"/>
    <xf numFmtId="2" fontId="26" fillId="5" borderId="0" xfId="0" applyNumberFormat="1" applyFont="1" applyFill="1"/>
    <xf numFmtId="0" fontId="47" fillId="8" borderId="0" xfId="0" applyFont="1" applyFill="1"/>
    <xf numFmtId="0" fontId="2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02"/>
  <sheetViews>
    <sheetView tabSelected="1" workbookViewId="0">
      <selection activeCell="M8" sqref="M8"/>
    </sheetView>
  </sheetViews>
  <sheetFormatPr defaultRowHeight="13.2" x14ac:dyDescent="0.25"/>
  <cols>
    <col min="5" max="5" width="9.88671875" customWidth="1"/>
    <col min="8" max="8" width="9.5546875" style="25" bestFit="1" customWidth="1"/>
    <col min="14" max="14" width="8.33203125" customWidth="1"/>
    <col min="16" max="16" width="9.33203125" customWidth="1"/>
    <col min="17" max="17" width="0" hidden="1" customWidth="1"/>
    <col min="20" max="20" width="9.5546875" bestFit="1" customWidth="1"/>
  </cols>
  <sheetData>
    <row r="1" spans="1:24" x14ac:dyDescent="0.25">
      <c r="A1" s="61" t="s">
        <v>44</v>
      </c>
      <c r="B1" s="61" t="s">
        <v>44</v>
      </c>
      <c r="D1" t="s">
        <v>93</v>
      </c>
      <c r="E1" s="72"/>
    </row>
    <row r="2" spans="1:24" x14ac:dyDescent="0.25">
      <c r="A2" t="s">
        <v>95</v>
      </c>
      <c r="B2" s="69"/>
      <c r="E2" t="s">
        <v>92</v>
      </c>
      <c r="F2" s="44"/>
      <c r="G2" t="s">
        <v>70</v>
      </c>
      <c r="H2" s="73"/>
      <c r="I2" s="25" t="s">
        <v>135</v>
      </c>
      <c r="J2" s="74"/>
    </row>
    <row r="3" spans="1:24" x14ac:dyDescent="0.25">
      <c r="A3" t="s">
        <v>94</v>
      </c>
      <c r="B3" s="46" t="s">
        <v>136</v>
      </c>
    </row>
    <row r="4" spans="1:24" x14ac:dyDescent="0.25">
      <c r="A4" s="2"/>
      <c r="B4" s="4"/>
      <c r="C4" s="4" t="s">
        <v>45</v>
      </c>
      <c r="D4" s="1" t="s">
        <v>12</v>
      </c>
      <c r="E4" s="44">
        <v>18</v>
      </c>
      <c r="F4" s="25" t="s">
        <v>13</v>
      </c>
      <c r="G4" s="1" t="s">
        <v>19</v>
      </c>
      <c r="H4" s="93"/>
      <c r="I4" s="50"/>
      <c r="J4" s="38"/>
    </row>
    <row r="5" spans="1:24" x14ac:dyDescent="0.25">
      <c r="D5" s="1"/>
      <c r="F5" s="25"/>
      <c r="G5" s="1" t="s">
        <v>19</v>
      </c>
      <c r="H5" s="93"/>
      <c r="I5" s="50"/>
      <c r="J5" s="38"/>
    </row>
    <row r="6" spans="1:24" x14ac:dyDescent="0.25">
      <c r="B6" s="1"/>
      <c r="C6" s="1" t="s">
        <v>132</v>
      </c>
      <c r="D6" s="1" t="s">
        <v>12</v>
      </c>
      <c r="E6" s="62">
        <v>18</v>
      </c>
      <c r="F6" s="25" t="s">
        <v>13</v>
      </c>
      <c r="G6" s="1" t="s">
        <v>19</v>
      </c>
      <c r="H6" s="93"/>
      <c r="I6" s="50"/>
      <c r="J6" s="31"/>
    </row>
    <row r="7" spans="1:24" x14ac:dyDescent="0.25">
      <c r="B7" s="1"/>
      <c r="D7" s="1" t="s">
        <v>133</v>
      </c>
      <c r="E7" s="62">
        <v>18</v>
      </c>
      <c r="G7" s="1" t="s">
        <v>19</v>
      </c>
      <c r="H7" s="93"/>
      <c r="I7" s="50"/>
      <c r="J7" s="31"/>
    </row>
    <row r="8" spans="1:24" x14ac:dyDescent="0.25">
      <c r="D8" s="1"/>
      <c r="G8" s="1"/>
    </row>
    <row r="9" spans="1:24" ht="17.399999999999999" x14ac:dyDescent="0.3">
      <c r="A9" s="96" t="s">
        <v>117</v>
      </c>
      <c r="B9" s="95"/>
      <c r="C9" s="102" t="s">
        <v>134</v>
      </c>
    </row>
    <row r="11" spans="1:24" x14ac:dyDescent="0.25">
      <c r="A11" s="3" t="s">
        <v>30</v>
      </c>
      <c r="B11" s="3" t="s">
        <v>30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26" t="s">
        <v>30</v>
      </c>
      <c r="I11" s="3" t="s">
        <v>30</v>
      </c>
      <c r="J11" s="3"/>
      <c r="K11" s="56" t="s">
        <v>119</v>
      </c>
      <c r="L11" s="56" t="s">
        <v>119</v>
      </c>
      <c r="M11" s="56" t="s">
        <v>119</v>
      </c>
      <c r="N11" s="56" t="s">
        <v>119</v>
      </c>
      <c r="O11" s="56" t="s">
        <v>119</v>
      </c>
      <c r="P11" s="56" t="s">
        <v>119</v>
      </c>
      <c r="Q11" s="56" t="s">
        <v>119</v>
      </c>
      <c r="R11" s="56" t="s">
        <v>119</v>
      </c>
      <c r="S11" s="56" t="s">
        <v>119</v>
      </c>
      <c r="T11" s="56" t="s">
        <v>119</v>
      </c>
      <c r="U11" s="56" t="s">
        <v>119</v>
      </c>
      <c r="V11" s="56" t="s">
        <v>119</v>
      </c>
      <c r="W11" s="56" t="s">
        <v>119</v>
      </c>
      <c r="X11" s="56" t="s">
        <v>119</v>
      </c>
    </row>
    <row r="12" spans="1:24" x14ac:dyDescent="0.25">
      <c r="A12" s="3"/>
      <c r="B12" s="1"/>
      <c r="C12" s="1"/>
    </row>
    <row r="13" spans="1:24" x14ac:dyDescent="0.25">
      <c r="A13" s="1" t="s">
        <v>11</v>
      </c>
      <c r="B13" s="1" t="s">
        <v>11</v>
      </c>
      <c r="C13" s="1" t="s">
        <v>35</v>
      </c>
      <c r="D13" s="28" t="s">
        <v>0</v>
      </c>
      <c r="E13" s="84" t="s">
        <v>21</v>
      </c>
      <c r="F13" s="28" t="s">
        <v>21</v>
      </c>
      <c r="G13" s="28" t="s">
        <v>22</v>
      </c>
      <c r="H13" s="27" t="s">
        <v>16</v>
      </c>
      <c r="I13" s="4"/>
      <c r="K13" s="1" t="s">
        <v>14</v>
      </c>
      <c r="L13" s="1" t="s">
        <v>15</v>
      </c>
      <c r="N13" s="4" t="s">
        <v>28</v>
      </c>
      <c r="O13" s="4"/>
      <c r="R13" s="4" t="s">
        <v>10</v>
      </c>
      <c r="S13" s="4" t="s">
        <v>10</v>
      </c>
      <c r="T13" s="4" t="s">
        <v>10</v>
      </c>
      <c r="U13" s="4" t="s">
        <v>10</v>
      </c>
      <c r="V13" s="37" t="s">
        <v>122</v>
      </c>
      <c r="W13" s="1" t="s">
        <v>33</v>
      </c>
      <c r="X13" s="37" t="s">
        <v>123</v>
      </c>
    </row>
    <row r="14" spans="1:24" x14ac:dyDescent="0.25">
      <c r="A14" s="1"/>
      <c r="B14" s="1"/>
      <c r="C14" s="34"/>
      <c r="H14" s="30"/>
      <c r="I14" s="6"/>
      <c r="J14" t="s">
        <v>76</v>
      </c>
      <c r="K14" s="31" t="s">
        <v>54</v>
      </c>
      <c r="L14" s="31" t="s">
        <v>77</v>
      </c>
    </row>
    <row r="15" spans="1:24" x14ac:dyDescent="0.25">
      <c r="A15" s="55"/>
      <c r="B15" s="55"/>
      <c r="C15" s="94"/>
      <c r="D15" s="43"/>
      <c r="E15" s="9">
        <f t="shared" ref="E15:E30" si="0">A15/100*B15/100*D15</f>
        <v>0</v>
      </c>
      <c r="G15">
        <v>65</v>
      </c>
      <c r="H15" s="30">
        <f t="shared" ref="H15:H23" si="1">E15*G15</f>
        <v>0</v>
      </c>
      <c r="I15" s="6"/>
      <c r="K15" s="46"/>
      <c r="L15" s="46"/>
      <c r="N15" s="57">
        <v>2.5</v>
      </c>
      <c r="R15" t="b">
        <f t="shared" ref="R15:R30" si="2">IF(K15="OBJE",(A15*2/100*D15))</f>
        <v>0</v>
      </c>
      <c r="S15" t="b">
        <f>IF(K15="JEDNA",(A15/100*D15))</f>
        <v>0</v>
      </c>
      <c r="T15" t="b">
        <f t="shared" ref="T15:T30" si="3">IF(L15="OBJE",(B15*2/100*D15))</f>
        <v>0</v>
      </c>
      <c r="U15" t="b">
        <f t="shared" ref="U15:U30" si="4">IF(L15="JEDNA",(B15/100*D15))</f>
        <v>0</v>
      </c>
      <c r="W15" s="57">
        <v>3.42</v>
      </c>
      <c r="X15" s="89" t="s">
        <v>28</v>
      </c>
    </row>
    <row r="16" spans="1:24" x14ac:dyDescent="0.25">
      <c r="A16" s="55"/>
      <c r="B16" s="55"/>
      <c r="C16" s="94"/>
      <c r="D16" s="43"/>
      <c r="E16" s="9">
        <f t="shared" si="0"/>
        <v>0</v>
      </c>
      <c r="G16">
        <v>65</v>
      </c>
      <c r="H16" s="30">
        <f t="shared" si="1"/>
        <v>0</v>
      </c>
      <c r="I16" s="6"/>
      <c r="K16" s="46"/>
      <c r="L16" s="44"/>
      <c r="N16" s="57">
        <v>2.5</v>
      </c>
      <c r="R16" t="b">
        <f t="shared" si="2"/>
        <v>0</v>
      </c>
      <c r="S16" t="b">
        <f t="shared" ref="S16:S30" si="5">IF(K16="JEDNA",(A16/100*D16))</f>
        <v>0</v>
      </c>
      <c r="T16" t="b">
        <f t="shared" si="3"/>
        <v>0</v>
      </c>
      <c r="U16" t="b">
        <f t="shared" si="4"/>
        <v>0</v>
      </c>
    </row>
    <row r="17" spans="1:26" x14ac:dyDescent="0.25">
      <c r="A17" s="55"/>
      <c r="B17" s="55"/>
      <c r="C17" s="94"/>
      <c r="D17" s="43"/>
      <c r="E17" s="9">
        <f t="shared" si="0"/>
        <v>0</v>
      </c>
      <c r="G17">
        <v>65</v>
      </c>
      <c r="H17" s="30">
        <f t="shared" si="1"/>
        <v>0</v>
      </c>
      <c r="I17" s="6"/>
      <c r="K17" s="44"/>
      <c r="L17" s="46"/>
      <c r="N17" s="57">
        <v>2.5</v>
      </c>
      <c r="R17" t="b">
        <f t="shared" si="2"/>
        <v>0</v>
      </c>
      <c r="S17" t="b">
        <f t="shared" si="5"/>
        <v>0</v>
      </c>
      <c r="T17" t="b">
        <f t="shared" si="3"/>
        <v>0</v>
      </c>
      <c r="U17" t="b">
        <f t="shared" si="4"/>
        <v>0</v>
      </c>
    </row>
    <row r="18" spans="1:26" x14ac:dyDescent="0.25">
      <c r="A18" s="55"/>
      <c r="B18" s="55"/>
      <c r="C18" s="94"/>
      <c r="D18" s="43"/>
      <c r="E18" s="9">
        <f t="shared" si="0"/>
        <v>0</v>
      </c>
      <c r="G18">
        <v>65</v>
      </c>
      <c r="H18" s="30">
        <f t="shared" si="1"/>
        <v>0</v>
      </c>
      <c r="I18" s="6"/>
      <c r="K18" s="46"/>
      <c r="L18" s="44"/>
      <c r="N18" s="57">
        <v>2.5</v>
      </c>
      <c r="R18" t="b">
        <f t="shared" si="2"/>
        <v>0</v>
      </c>
      <c r="S18" t="b">
        <f t="shared" si="5"/>
        <v>0</v>
      </c>
      <c r="T18" t="b">
        <f t="shared" si="3"/>
        <v>0</v>
      </c>
      <c r="U18" t="b">
        <f t="shared" si="4"/>
        <v>0</v>
      </c>
    </row>
    <row r="19" spans="1:26" x14ac:dyDescent="0.25">
      <c r="A19" s="55"/>
      <c r="B19" s="55"/>
      <c r="C19" s="94"/>
      <c r="D19" s="43"/>
      <c r="E19" s="9">
        <f t="shared" si="0"/>
        <v>0</v>
      </c>
      <c r="G19">
        <v>65</v>
      </c>
      <c r="H19" s="30">
        <f t="shared" si="1"/>
        <v>0</v>
      </c>
      <c r="I19" s="6"/>
      <c r="K19" s="44"/>
      <c r="L19" s="46"/>
      <c r="N19" s="57">
        <v>2.5</v>
      </c>
      <c r="R19" t="b">
        <f t="shared" si="2"/>
        <v>0</v>
      </c>
      <c r="S19" t="b">
        <f t="shared" si="5"/>
        <v>0</v>
      </c>
      <c r="T19" t="b">
        <f t="shared" si="3"/>
        <v>0</v>
      </c>
      <c r="U19" t="b">
        <f t="shared" si="4"/>
        <v>0</v>
      </c>
    </row>
    <row r="20" spans="1:26" x14ac:dyDescent="0.25">
      <c r="A20" s="55"/>
      <c r="B20" s="55"/>
      <c r="C20" s="103"/>
      <c r="D20" s="43"/>
      <c r="E20" s="9">
        <f t="shared" si="0"/>
        <v>0</v>
      </c>
      <c r="G20">
        <v>65</v>
      </c>
      <c r="H20" s="30">
        <f t="shared" si="1"/>
        <v>0</v>
      </c>
      <c r="I20" s="6"/>
      <c r="K20" s="46"/>
      <c r="L20" s="44"/>
      <c r="N20" s="57">
        <v>2.5</v>
      </c>
      <c r="R20" t="b">
        <f t="shared" si="2"/>
        <v>0</v>
      </c>
      <c r="S20" t="b">
        <f t="shared" si="5"/>
        <v>0</v>
      </c>
      <c r="T20" t="b">
        <f t="shared" si="3"/>
        <v>0</v>
      </c>
      <c r="U20" t="b">
        <f t="shared" si="4"/>
        <v>0</v>
      </c>
    </row>
    <row r="21" spans="1:26" x14ac:dyDescent="0.25">
      <c r="A21" s="55"/>
      <c r="B21" s="55"/>
      <c r="C21" s="94"/>
      <c r="D21" s="43"/>
      <c r="E21" s="9">
        <f t="shared" si="0"/>
        <v>0</v>
      </c>
      <c r="G21">
        <v>65</v>
      </c>
      <c r="H21" s="30">
        <f t="shared" si="1"/>
        <v>0</v>
      </c>
      <c r="I21" s="6"/>
      <c r="K21" s="46"/>
      <c r="L21" s="46"/>
      <c r="N21" s="57">
        <v>2.5</v>
      </c>
      <c r="R21" t="b">
        <f t="shared" si="2"/>
        <v>0</v>
      </c>
      <c r="S21" t="b">
        <f t="shared" si="5"/>
        <v>0</v>
      </c>
      <c r="T21" t="b">
        <f t="shared" si="3"/>
        <v>0</v>
      </c>
      <c r="U21" t="b">
        <f t="shared" si="4"/>
        <v>0</v>
      </c>
    </row>
    <row r="22" spans="1:26" x14ac:dyDescent="0.25">
      <c r="A22" s="55"/>
      <c r="B22" s="55"/>
      <c r="C22" s="94"/>
      <c r="D22" s="43"/>
      <c r="E22" s="9">
        <f t="shared" si="0"/>
        <v>0</v>
      </c>
      <c r="G22">
        <v>65</v>
      </c>
      <c r="H22" s="30">
        <f t="shared" si="1"/>
        <v>0</v>
      </c>
      <c r="I22" s="6"/>
      <c r="K22" s="46"/>
      <c r="L22" s="44"/>
      <c r="N22" s="57">
        <v>2.5</v>
      </c>
      <c r="R22" t="b">
        <f t="shared" si="2"/>
        <v>0</v>
      </c>
      <c r="S22" t="b">
        <f t="shared" si="5"/>
        <v>0</v>
      </c>
      <c r="T22" t="b">
        <f t="shared" si="3"/>
        <v>0</v>
      </c>
      <c r="U22" t="b">
        <f t="shared" si="4"/>
        <v>0</v>
      </c>
    </row>
    <row r="23" spans="1:26" x14ac:dyDescent="0.25">
      <c r="A23" s="55"/>
      <c r="B23" s="55"/>
      <c r="C23" s="94"/>
      <c r="D23" s="43"/>
      <c r="E23" s="9">
        <f t="shared" si="0"/>
        <v>0</v>
      </c>
      <c r="G23">
        <v>65</v>
      </c>
      <c r="H23" s="30">
        <f t="shared" si="1"/>
        <v>0</v>
      </c>
      <c r="K23" s="46"/>
      <c r="L23" s="44"/>
      <c r="N23" s="57">
        <v>2.5</v>
      </c>
      <c r="O23" s="2"/>
      <c r="R23" t="b">
        <f t="shared" si="2"/>
        <v>0</v>
      </c>
      <c r="S23" t="b">
        <f t="shared" si="5"/>
        <v>0</v>
      </c>
      <c r="T23" t="b">
        <f t="shared" si="3"/>
        <v>0</v>
      </c>
      <c r="U23" t="b">
        <f t="shared" si="4"/>
        <v>0</v>
      </c>
    </row>
    <row r="24" spans="1:26" x14ac:dyDescent="0.25">
      <c r="A24" s="55"/>
      <c r="B24" s="55"/>
      <c r="C24" s="94"/>
      <c r="D24" s="43"/>
      <c r="E24" s="9">
        <f t="shared" si="0"/>
        <v>0</v>
      </c>
      <c r="G24">
        <v>65</v>
      </c>
      <c r="H24" s="60">
        <f t="shared" ref="H24:H30" si="6">E24*G24</f>
        <v>0</v>
      </c>
      <c r="K24" s="46"/>
      <c r="L24" s="44"/>
      <c r="N24" s="57">
        <v>2.5</v>
      </c>
      <c r="R24" t="b">
        <f t="shared" si="2"/>
        <v>0</v>
      </c>
      <c r="S24" t="b">
        <f t="shared" si="5"/>
        <v>0</v>
      </c>
      <c r="T24" t="b">
        <f t="shared" si="3"/>
        <v>0</v>
      </c>
      <c r="U24" t="b">
        <f t="shared" si="4"/>
        <v>0</v>
      </c>
    </row>
    <row r="25" spans="1:26" x14ac:dyDescent="0.25">
      <c r="A25" s="55"/>
      <c r="B25" s="55"/>
      <c r="C25" s="94"/>
      <c r="D25" s="43"/>
      <c r="E25" s="9">
        <f t="shared" si="0"/>
        <v>0</v>
      </c>
      <c r="G25">
        <v>65</v>
      </c>
      <c r="H25" s="60">
        <f t="shared" si="6"/>
        <v>0</v>
      </c>
      <c r="K25" s="46"/>
      <c r="L25" s="44"/>
      <c r="N25" s="57">
        <v>2.5</v>
      </c>
      <c r="R25" t="b">
        <f t="shared" si="2"/>
        <v>0</v>
      </c>
      <c r="S25" t="b">
        <f t="shared" si="5"/>
        <v>0</v>
      </c>
      <c r="T25" t="b">
        <f t="shared" si="3"/>
        <v>0</v>
      </c>
      <c r="U25" t="b">
        <f t="shared" si="4"/>
        <v>0</v>
      </c>
    </row>
    <row r="26" spans="1:26" x14ac:dyDescent="0.25">
      <c r="A26" s="55"/>
      <c r="B26" s="55"/>
      <c r="C26" s="94"/>
      <c r="D26" s="43"/>
      <c r="E26" s="9">
        <f t="shared" si="0"/>
        <v>0</v>
      </c>
      <c r="G26">
        <v>65</v>
      </c>
      <c r="H26" s="60">
        <f t="shared" si="6"/>
        <v>0</v>
      </c>
      <c r="K26" s="46"/>
      <c r="L26" s="44"/>
      <c r="N26" s="57">
        <v>2.5</v>
      </c>
      <c r="R26" t="b">
        <f t="shared" si="2"/>
        <v>0</v>
      </c>
      <c r="S26" t="b">
        <f t="shared" si="5"/>
        <v>0</v>
      </c>
      <c r="T26" t="b">
        <f t="shared" si="3"/>
        <v>0</v>
      </c>
      <c r="U26" t="b">
        <f t="shared" si="4"/>
        <v>0</v>
      </c>
    </row>
    <row r="27" spans="1:26" x14ac:dyDescent="0.25">
      <c r="A27" s="55"/>
      <c r="B27" s="55"/>
      <c r="C27" s="94"/>
      <c r="D27" s="43"/>
      <c r="E27" s="9">
        <f t="shared" si="0"/>
        <v>0</v>
      </c>
      <c r="G27">
        <v>65</v>
      </c>
      <c r="H27" s="60">
        <f t="shared" si="6"/>
        <v>0</v>
      </c>
      <c r="K27" s="46"/>
      <c r="L27" s="44"/>
      <c r="N27" s="57">
        <v>2.5</v>
      </c>
      <c r="R27" t="b">
        <f t="shared" si="2"/>
        <v>0</v>
      </c>
      <c r="S27" t="b">
        <f t="shared" si="5"/>
        <v>0</v>
      </c>
      <c r="T27" t="b">
        <f t="shared" si="3"/>
        <v>0</v>
      </c>
      <c r="U27" t="b">
        <f t="shared" si="4"/>
        <v>0</v>
      </c>
    </row>
    <row r="28" spans="1:26" x14ac:dyDescent="0.25">
      <c r="A28" s="55"/>
      <c r="B28" s="55"/>
      <c r="C28" s="94"/>
      <c r="D28" s="43"/>
      <c r="E28" s="9">
        <f t="shared" si="0"/>
        <v>0</v>
      </c>
      <c r="G28">
        <v>65</v>
      </c>
      <c r="H28" s="60">
        <f t="shared" si="6"/>
        <v>0</v>
      </c>
      <c r="K28" s="46"/>
      <c r="L28" s="44"/>
      <c r="N28" s="57">
        <v>2.5</v>
      </c>
      <c r="R28" t="b">
        <f t="shared" si="2"/>
        <v>0</v>
      </c>
      <c r="S28" t="b">
        <f t="shared" si="5"/>
        <v>0</v>
      </c>
      <c r="T28" t="b">
        <f t="shared" si="3"/>
        <v>0</v>
      </c>
      <c r="U28" t="b">
        <f t="shared" si="4"/>
        <v>0</v>
      </c>
    </row>
    <row r="29" spans="1:26" x14ac:dyDescent="0.25">
      <c r="A29" s="55"/>
      <c r="B29" s="55"/>
      <c r="C29" s="70"/>
      <c r="D29" s="43"/>
      <c r="E29" s="9">
        <f t="shared" si="0"/>
        <v>0</v>
      </c>
      <c r="G29">
        <v>65</v>
      </c>
      <c r="H29" s="60">
        <f t="shared" si="6"/>
        <v>0</v>
      </c>
      <c r="K29" s="44"/>
      <c r="L29" s="44"/>
      <c r="N29" s="57">
        <v>2.5</v>
      </c>
      <c r="R29" t="b">
        <f t="shared" si="2"/>
        <v>0</v>
      </c>
      <c r="S29" t="b">
        <f t="shared" si="5"/>
        <v>0</v>
      </c>
      <c r="T29" t="b">
        <f t="shared" si="3"/>
        <v>0</v>
      </c>
      <c r="U29" t="b">
        <f t="shared" si="4"/>
        <v>0</v>
      </c>
    </row>
    <row r="30" spans="1:26" x14ac:dyDescent="0.25">
      <c r="A30" s="55"/>
      <c r="B30" s="55"/>
      <c r="C30" s="70"/>
      <c r="D30" s="43"/>
      <c r="E30" s="9">
        <f t="shared" si="0"/>
        <v>0</v>
      </c>
      <c r="G30">
        <v>59</v>
      </c>
      <c r="H30" s="60">
        <f t="shared" si="6"/>
        <v>0</v>
      </c>
      <c r="K30" s="44"/>
      <c r="L30" s="44"/>
      <c r="N30" s="57">
        <v>2.5</v>
      </c>
      <c r="R30" t="b">
        <f t="shared" si="2"/>
        <v>0</v>
      </c>
      <c r="S30" t="b">
        <f t="shared" si="5"/>
        <v>0</v>
      </c>
      <c r="T30" t="b">
        <f t="shared" si="3"/>
        <v>0</v>
      </c>
      <c r="U30" t="b">
        <f t="shared" si="4"/>
        <v>0</v>
      </c>
    </row>
    <row r="31" spans="1:26" x14ac:dyDescent="0.25">
      <c r="C31" s="75"/>
    </row>
    <row r="32" spans="1:26" x14ac:dyDescent="0.25">
      <c r="C32" s="76"/>
      <c r="F32" s="13">
        <f>E15+E16+E17+E18+E19+E20+E21+E22+E23+E24+E25+E26+E27+E28+E29+E30</f>
        <v>0</v>
      </c>
      <c r="G32" t="s">
        <v>21</v>
      </c>
      <c r="I32" s="107">
        <f>H21+H20+H19+H18+H17+H16+H15+H22+H23+H24+H25+H26+H27+H28+H29+H30</f>
        <v>0</v>
      </c>
      <c r="J32" s="35" t="s">
        <v>126</v>
      </c>
      <c r="V32" s="36">
        <f>SUM(R15:U30)</f>
        <v>0</v>
      </c>
      <c r="W32" s="58">
        <f>V32*N15</f>
        <v>0</v>
      </c>
      <c r="X32" s="109">
        <f>V32*W15+W32</f>
        <v>0</v>
      </c>
      <c r="Y32" s="53" t="s">
        <v>127</v>
      </c>
      <c r="Z32" s="53"/>
    </row>
    <row r="33" spans="1:26" x14ac:dyDescent="0.25">
      <c r="A33" t="s">
        <v>34</v>
      </c>
      <c r="B33" t="s">
        <v>34</v>
      </c>
      <c r="C33" s="76" t="s">
        <v>34</v>
      </c>
      <c r="D33" t="s">
        <v>34</v>
      </c>
      <c r="E33" t="s">
        <v>34</v>
      </c>
      <c r="F33" t="s">
        <v>34</v>
      </c>
      <c r="G33" t="s">
        <v>34</v>
      </c>
      <c r="H33" s="25" t="s">
        <v>34</v>
      </c>
      <c r="I33" t="s">
        <v>34</v>
      </c>
      <c r="J33" t="s">
        <v>34</v>
      </c>
      <c r="K33" t="s">
        <v>34</v>
      </c>
      <c r="L33" t="s">
        <v>34</v>
      </c>
      <c r="M33" t="s">
        <v>34</v>
      </c>
      <c r="N33" t="s">
        <v>34</v>
      </c>
      <c r="O33" t="s">
        <v>34</v>
      </c>
      <c r="P33" t="s">
        <v>34</v>
      </c>
      <c r="Q33" t="s">
        <v>34</v>
      </c>
      <c r="R33" t="s">
        <v>34</v>
      </c>
      <c r="S33" t="s">
        <v>34</v>
      </c>
      <c r="T33" t="s">
        <v>34</v>
      </c>
      <c r="U33" t="s">
        <v>34</v>
      </c>
      <c r="V33" t="s">
        <v>34</v>
      </c>
      <c r="W33" t="s">
        <v>34</v>
      </c>
      <c r="X33" t="s">
        <v>34</v>
      </c>
      <c r="Y33" t="s">
        <v>34</v>
      </c>
      <c r="Z33" t="s">
        <v>34</v>
      </c>
    </row>
    <row r="34" spans="1:26" x14ac:dyDescent="0.25">
      <c r="C34" s="76"/>
    </row>
    <row r="35" spans="1:26" ht="17.399999999999999" x14ac:dyDescent="0.3">
      <c r="A35" s="97" t="s">
        <v>118</v>
      </c>
      <c r="B35" s="95" t="s">
        <v>137</v>
      </c>
      <c r="C35" s="76"/>
    </row>
    <row r="36" spans="1:26" x14ac:dyDescent="0.25">
      <c r="C36" s="76"/>
    </row>
    <row r="37" spans="1:26" x14ac:dyDescent="0.25">
      <c r="A37" s="3" t="s">
        <v>30</v>
      </c>
      <c r="B37" s="3" t="s">
        <v>30</v>
      </c>
      <c r="C37" s="77" t="s">
        <v>30</v>
      </c>
      <c r="D37" s="3" t="s">
        <v>30</v>
      </c>
      <c r="E37" s="3" t="s">
        <v>30</v>
      </c>
      <c r="F37" s="3" t="s">
        <v>30</v>
      </c>
      <c r="G37" s="3" t="s">
        <v>30</v>
      </c>
      <c r="H37" s="26" t="s">
        <v>30</v>
      </c>
      <c r="I37" s="3" t="s">
        <v>30</v>
      </c>
      <c r="K37" s="56" t="s">
        <v>57</v>
      </c>
      <c r="L37" s="56" t="s">
        <v>57</v>
      </c>
      <c r="M37" s="56" t="s">
        <v>57</v>
      </c>
      <c r="N37" s="56" t="s">
        <v>57</v>
      </c>
      <c r="O37" s="56" t="s">
        <v>57</v>
      </c>
      <c r="P37" s="56" t="s">
        <v>57</v>
      </c>
      <c r="Q37" s="56" t="s">
        <v>57</v>
      </c>
      <c r="R37" s="56" t="s">
        <v>57</v>
      </c>
      <c r="S37" s="56" t="s">
        <v>57</v>
      </c>
      <c r="T37" s="56" t="s">
        <v>57</v>
      </c>
      <c r="U37" s="56" t="s">
        <v>57</v>
      </c>
      <c r="V37" s="56" t="s">
        <v>57</v>
      </c>
      <c r="W37" s="56" t="s">
        <v>57</v>
      </c>
      <c r="X37" s="56" t="s">
        <v>57</v>
      </c>
      <c r="Y37" s="56" t="s">
        <v>57</v>
      </c>
    </row>
    <row r="38" spans="1:26" x14ac:dyDescent="0.25">
      <c r="C38" s="76"/>
    </row>
    <row r="39" spans="1:26" x14ac:dyDescent="0.25">
      <c r="A39" s="4" t="s">
        <v>11</v>
      </c>
      <c r="B39" s="4" t="s">
        <v>11</v>
      </c>
      <c r="C39" s="78" t="s">
        <v>35</v>
      </c>
      <c r="D39" s="28" t="s">
        <v>0</v>
      </c>
      <c r="E39" s="28" t="s">
        <v>21</v>
      </c>
      <c r="F39" s="28" t="s">
        <v>21</v>
      </c>
      <c r="G39" s="88" t="s">
        <v>22</v>
      </c>
      <c r="H39" s="88" t="s">
        <v>16</v>
      </c>
      <c r="I39" s="86" t="s">
        <v>36</v>
      </c>
      <c r="J39" s="4"/>
      <c r="K39" s="4" t="s">
        <v>14</v>
      </c>
      <c r="L39" s="4" t="s">
        <v>15</v>
      </c>
      <c r="M39" s="4"/>
      <c r="N39" s="86" t="s">
        <v>28</v>
      </c>
      <c r="P39" s="2"/>
      <c r="R39" s="4" t="s">
        <v>10</v>
      </c>
      <c r="S39" s="4" t="s">
        <v>10</v>
      </c>
      <c r="T39" s="4" t="s">
        <v>10</v>
      </c>
      <c r="U39" s="4" t="s">
        <v>10</v>
      </c>
      <c r="V39" s="37" t="s">
        <v>120</v>
      </c>
      <c r="W39" s="4" t="s">
        <v>33</v>
      </c>
      <c r="X39" s="86" t="s">
        <v>121</v>
      </c>
    </row>
    <row r="40" spans="1:26" x14ac:dyDescent="0.25">
      <c r="A40" s="1"/>
      <c r="B40" s="1"/>
      <c r="C40" s="78"/>
      <c r="H40" s="31"/>
      <c r="J40" t="s">
        <v>76</v>
      </c>
      <c r="K40" s="31" t="s">
        <v>54</v>
      </c>
      <c r="L40" s="31" t="s">
        <v>53</v>
      </c>
    </row>
    <row r="41" spans="1:26" x14ac:dyDescent="0.25">
      <c r="A41" s="44"/>
      <c r="B41" s="44"/>
      <c r="C41" s="79"/>
      <c r="D41" s="46"/>
      <c r="E41" s="14">
        <f>A41/100*B41/100*D41</f>
        <v>0</v>
      </c>
      <c r="F41" s="1"/>
      <c r="G41" s="1">
        <v>112</v>
      </c>
      <c r="H41" s="32">
        <f t="shared" ref="H41:H54" si="7">E41*G41</f>
        <v>0</v>
      </c>
      <c r="K41" s="46"/>
      <c r="L41" s="101"/>
      <c r="N41" s="57">
        <v>5</v>
      </c>
      <c r="R41" t="b">
        <f t="shared" ref="R41:R54" si="8">IF(K41="OBJE",(A41*2/100*D41))</f>
        <v>0</v>
      </c>
      <c r="S41" t="b">
        <f t="shared" ref="S41:S54" si="9">IF(K41="JEDNA",(A41/100*D41))</f>
        <v>0</v>
      </c>
      <c r="T41" t="b">
        <f>IF(L47="OBJE",(B41*2/100*D41))</f>
        <v>0</v>
      </c>
      <c r="U41" t="b">
        <f>IF(L47="JEDNA",(B41/100*D41))</f>
        <v>0</v>
      </c>
      <c r="W41" s="57">
        <v>6</v>
      </c>
      <c r="X41" s="89" t="s">
        <v>28</v>
      </c>
    </row>
    <row r="42" spans="1:26" x14ac:dyDescent="0.25">
      <c r="A42" s="44"/>
      <c r="B42" s="44"/>
      <c r="C42" s="79"/>
      <c r="D42" s="44"/>
      <c r="E42" s="14">
        <f t="shared" ref="E42:E54" si="10">A42/100*B42/100*D42</f>
        <v>0</v>
      </c>
      <c r="G42" s="1">
        <v>112</v>
      </c>
      <c r="H42" s="32">
        <f t="shared" si="7"/>
        <v>0</v>
      </c>
      <c r="K42" s="46"/>
      <c r="L42" s="46"/>
      <c r="N42" s="57">
        <v>5</v>
      </c>
      <c r="R42" t="b">
        <f t="shared" si="8"/>
        <v>0</v>
      </c>
      <c r="S42" t="b">
        <f t="shared" si="9"/>
        <v>0</v>
      </c>
      <c r="T42" t="b">
        <f t="shared" ref="T42:T54" si="11">IF(L42="OBJE",(B42*2/100*D42))</f>
        <v>0</v>
      </c>
      <c r="U42" t="b">
        <f t="shared" ref="U42:U54" si="12">IF(L42="JEDNA",(B42/100*D42))</f>
        <v>0</v>
      </c>
    </row>
    <row r="43" spans="1:26" x14ac:dyDescent="0.25">
      <c r="A43" s="44"/>
      <c r="B43" s="44"/>
      <c r="C43" s="79"/>
      <c r="D43" s="44"/>
      <c r="E43" s="14">
        <f t="shared" si="10"/>
        <v>0</v>
      </c>
      <c r="G43" s="1">
        <v>112</v>
      </c>
      <c r="H43" s="32">
        <f t="shared" si="7"/>
        <v>0</v>
      </c>
      <c r="K43" s="46"/>
      <c r="L43" s="46"/>
      <c r="N43" s="57">
        <v>5</v>
      </c>
      <c r="R43" t="b">
        <f t="shared" si="8"/>
        <v>0</v>
      </c>
      <c r="S43" t="b">
        <f t="shared" si="9"/>
        <v>0</v>
      </c>
      <c r="T43" t="b">
        <f t="shared" si="11"/>
        <v>0</v>
      </c>
      <c r="U43" t="b">
        <f t="shared" si="12"/>
        <v>0</v>
      </c>
    </row>
    <row r="44" spans="1:26" x14ac:dyDescent="0.25">
      <c r="A44" s="44"/>
      <c r="B44" s="44"/>
      <c r="C44" s="79"/>
      <c r="D44" s="44"/>
      <c r="E44" s="14">
        <f t="shared" si="10"/>
        <v>0</v>
      </c>
      <c r="G44" s="1">
        <v>112</v>
      </c>
      <c r="H44" s="32">
        <f t="shared" si="7"/>
        <v>0</v>
      </c>
      <c r="K44" s="46"/>
      <c r="L44" s="44"/>
      <c r="N44" s="57">
        <v>5</v>
      </c>
      <c r="R44" t="b">
        <f t="shared" si="8"/>
        <v>0</v>
      </c>
      <c r="S44" t="b">
        <f t="shared" si="9"/>
        <v>0</v>
      </c>
      <c r="T44" t="b">
        <f t="shared" si="11"/>
        <v>0</v>
      </c>
      <c r="U44" t="b">
        <f t="shared" si="12"/>
        <v>0</v>
      </c>
    </row>
    <row r="45" spans="1:26" x14ac:dyDescent="0.25">
      <c r="A45" s="44"/>
      <c r="B45" s="44"/>
      <c r="C45" s="79"/>
      <c r="D45" s="44"/>
      <c r="E45" s="14">
        <f t="shared" si="10"/>
        <v>0</v>
      </c>
      <c r="G45" s="1">
        <v>112</v>
      </c>
      <c r="H45" s="32">
        <f t="shared" si="7"/>
        <v>0</v>
      </c>
      <c r="K45" s="46"/>
      <c r="L45" s="44"/>
      <c r="N45" s="57">
        <v>5</v>
      </c>
      <c r="R45" t="b">
        <f t="shared" si="8"/>
        <v>0</v>
      </c>
      <c r="S45" t="b">
        <f t="shared" si="9"/>
        <v>0</v>
      </c>
      <c r="T45" t="b">
        <f t="shared" si="11"/>
        <v>0</v>
      </c>
      <c r="U45" t="b">
        <f t="shared" si="12"/>
        <v>0</v>
      </c>
    </row>
    <row r="46" spans="1:26" x14ac:dyDescent="0.25">
      <c r="A46" s="44"/>
      <c r="B46" s="44"/>
      <c r="C46" s="79"/>
      <c r="D46" s="44"/>
      <c r="E46" s="14">
        <f t="shared" si="10"/>
        <v>0</v>
      </c>
      <c r="G46" s="1">
        <v>112</v>
      </c>
      <c r="H46" s="32">
        <f t="shared" si="7"/>
        <v>0</v>
      </c>
      <c r="K46" s="46"/>
      <c r="L46" s="44"/>
      <c r="N46" s="57">
        <v>5</v>
      </c>
      <c r="R46" t="b">
        <f t="shared" si="8"/>
        <v>0</v>
      </c>
      <c r="S46" t="b">
        <f t="shared" si="9"/>
        <v>0</v>
      </c>
      <c r="T46" t="b">
        <f t="shared" si="11"/>
        <v>0</v>
      </c>
      <c r="U46" t="b">
        <f t="shared" si="12"/>
        <v>0</v>
      </c>
    </row>
    <row r="47" spans="1:26" x14ac:dyDescent="0.25">
      <c r="A47" s="44"/>
      <c r="B47" s="44"/>
      <c r="C47" s="79"/>
      <c r="D47" s="44"/>
      <c r="E47" s="14">
        <f t="shared" si="10"/>
        <v>0</v>
      </c>
      <c r="G47" s="1">
        <v>112</v>
      </c>
      <c r="H47" s="32">
        <f t="shared" si="7"/>
        <v>0</v>
      </c>
      <c r="K47" s="46"/>
      <c r="L47" s="46"/>
      <c r="N47" s="57">
        <v>5</v>
      </c>
      <c r="R47" t="b">
        <f t="shared" si="8"/>
        <v>0</v>
      </c>
      <c r="S47" t="b">
        <f t="shared" si="9"/>
        <v>0</v>
      </c>
      <c r="T47" t="b">
        <f t="shared" si="11"/>
        <v>0</v>
      </c>
      <c r="U47" t="b">
        <f t="shared" si="12"/>
        <v>0</v>
      </c>
    </row>
    <row r="48" spans="1:26" x14ac:dyDescent="0.25">
      <c r="A48" s="44"/>
      <c r="B48" s="44"/>
      <c r="C48" s="79"/>
      <c r="D48" s="44"/>
      <c r="E48" s="14">
        <f t="shared" si="10"/>
        <v>0</v>
      </c>
      <c r="G48" s="1">
        <v>112</v>
      </c>
      <c r="H48" s="32">
        <f t="shared" si="7"/>
        <v>0</v>
      </c>
      <c r="K48" s="46"/>
      <c r="L48" s="46"/>
      <c r="N48" s="57">
        <v>5</v>
      </c>
      <c r="R48" t="b">
        <f t="shared" si="8"/>
        <v>0</v>
      </c>
      <c r="S48" t="b">
        <f t="shared" si="9"/>
        <v>0</v>
      </c>
      <c r="T48" t="b">
        <f t="shared" si="11"/>
        <v>0</v>
      </c>
      <c r="U48" t="b">
        <f t="shared" si="12"/>
        <v>0</v>
      </c>
    </row>
    <row r="49" spans="1:26" x14ac:dyDescent="0.25">
      <c r="A49" s="44"/>
      <c r="B49" s="44"/>
      <c r="C49" s="79"/>
      <c r="D49" s="44"/>
      <c r="E49" s="14">
        <f t="shared" si="10"/>
        <v>0</v>
      </c>
      <c r="G49" s="1">
        <v>112</v>
      </c>
      <c r="H49" s="32">
        <f t="shared" si="7"/>
        <v>0</v>
      </c>
      <c r="K49" s="46"/>
      <c r="L49" s="46"/>
      <c r="N49" s="57">
        <v>5</v>
      </c>
      <c r="R49" t="b">
        <f t="shared" si="8"/>
        <v>0</v>
      </c>
      <c r="S49" t="b">
        <f t="shared" si="9"/>
        <v>0</v>
      </c>
      <c r="T49" t="b">
        <f t="shared" si="11"/>
        <v>0</v>
      </c>
      <c r="U49" t="b">
        <f t="shared" si="12"/>
        <v>0</v>
      </c>
    </row>
    <row r="50" spans="1:26" x14ac:dyDescent="0.25">
      <c r="A50" s="44"/>
      <c r="B50" s="44"/>
      <c r="C50" s="79"/>
      <c r="D50" s="44"/>
      <c r="E50" s="14">
        <f t="shared" si="10"/>
        <v>0</v>
      </c>
      <c r="G50" s="1">
        <v>112</v>
      </c>
      <c r="H50" s="32">
        <f t="shared" si="7"/>
        <v>0</v>
      </c>
      <c r="K50" s="44"/>
      <c r="L50" s="44"/>
      <c r="M50" s="2"/>
      <c r="N50" s="57">
        <v>5</v>
      </c>
      <c r="R50" t="b">
        <f t="shared" si="8"/>
        <v>0</v>
      </c>
      <c r="S50" t="b">
        <f t="shared" si="9"/>
        <v>0</v>
      </c>
      <c r="T50" t="b">
        <f t="shared" si="11"/>
        <v>0</v>
      </c>
      <c r="U50" t="b">
        <f t="shared" si="12"/>
        <v>0</v>
      </c>
    </row>
    <row r="51" spans="1:26" x14ac:dyDescent="0.25">
      <c r="A51" s="44"/>
      <c r="B51" s="44"/>
      <c r="C51" s="79"/>
      <c r="D51" s="44"/>
      <c r="E51" s="14">
        <f t="shared" si="10"/>
        <v>0</v>
      </c>
      <c r="G51" s="1">
        <v>112</v>
      </c>
      <c r="H51" s="32">
        <f t="shared" si="7"/>
        <v>0</v>
      </c>
      <c r="K51" s="44"/>
      <c r="L51" s="44"/>
      <c r="N51" s="57">
        <v>5</v>
      </c>
      <c r="R51" t="b">
        <f t="shared" si="8"/>
        <v>0</v>
      </c>
      <c r="S51" t="b">
        <f t="shared" si="9"/>
        <v>0</v>
      </c>
      <c r="T51" t="b">
        <f t="shared" si="11"/>
        <v>0</v>
      </c>
      <c r="U51" t="b">
        <f t="shared" si="12"/>
        <v>0</v>
      </c>
    </row>
    <row r="52" spans="1:26" x14ac:dyDescent="0.25">
      <c r="A52" s="44"/>
      <c r="B52" s="44"/>
      <c r="C52" s="79"/>
      <c r="D52" s="44"/>
      <c r="E52" s="14">
        <f t="shared" si="10"/>
        <v>0</v>
      </c>
      <c r="G52" s="1">
        <v>112</v>
      </c>
      <c r="H52" s="32">
        <f t="shared" si="7"/>
        <v>0</v>
      </c>
      <c r="K52" s="44"/>
      <c r="L52" s="44"/>
      <c r="N52" s="57">
        <v>5</v>
      </c>
      <c r="R52" t="b">
        <f t="shared" si="8"/>
        <v>0</v>
      </c>
      <c r="S52" t="b">
        <f t="shared" si="9"/>
        <v>0</v>
      </c>
      <c r="T52" t="b">
        <f t="shared" si="11"/>
        <v>0</v>
      </c>
      <c r="U52" t="b">
        <f t="shared" si="12"/>
        <v>0</v>
      </c>
    </row>
    <row r="53" spans="1:26" x14ac:dyDescent="0.25">
      <c r="A53" s="43"/>
      <c r="B53" s="43"/>
      <c r="C53" s="79"/>
      <c r="D53" s="43"/>
      <c r="E53" s="14">
        <f t="shared" si="10"/>
        <v>0</v>
      </c>
      <c r="G53" s="1">
        <v>112</v>
      </c>
      <c r="H53" s="32">
        <f t="shared" si="7"/>
        <v>0</v>
      </c>
      <c r="K53" s="44"/>
      <c r="L53" s="44"/>
      <c r="N53" s="57">
        <v>5</v>
      </c>
      <c r="R53" t="b">
        <f t="shared" si="8"/>
        <v>0</v>
      </c>
      <c r="S53" t="b">
        <f t="shared" si="9"/>
        <v>0</v>
      </c>
      <c r="T53" t="b">
        <f t="shared" si="11"/>
        <v>0</v>
      </c>
      <c r="U53" t="b">
        <f t="shared" si="12"/>
        <v>0</v>
      </c>
      <c r="X53" s="39"/>
    </row>
    <row r="54" spans="1:26" x14ac:dyDescent="0.25">
      <c r="A54" s="43"/>
      <c r="B54" s="43"/>
      <c r="C54" s="79"/>
      <c r="D54" s="43"/>
      <c r="E54" s="14">
        <f t="shared" si="10"/>
        <v>0</v>
      </c>
      <c r="G54" s="1">
        <v>112</v>
      </c>
      <c r="H54" s="32">
        <f t="shared" si="7"/>
        <v>0</v>
      </c>
      <c r="K54" s="44"/>
      <c r="L54" s="44"/>
      <c r="N54" s="57">
        <v>5</v>
      </c>
      <c r="R54" t="b">
        <f t="shared" si="8"/>
        <v>0</v>
      </c>
      <c r="S54" t="b">
        <f t="shared" si="9"/>
        <v>0</v>
      </c>
      <c r="T54" t="b">
        <f t="shared" si="11"/>
        <v>0</v>
      </c>
      <c r="U54" t="b">
        <f t="shared" si="12"/>
        <v>0</v>
      </c>
    </row>
    <row r="55" spans="1:26" x14ac:dyDescent="0.25">
      <c r="C55" s="80"/>
      <c r="E55" s="9"/>
      <c r="F55" s="13">
        <f>SUM(E41:E54)</f>
        <v>0</v>
      </c>
      <c r="G55" t="s">
        <v>21</v>
      </c>
      <c r="I55" s="108">
        <f>SUM(H41:H54)</f>
        <v>0</v>
      </c>
      <c r="J55" s="87" t="s">
        <v>125</v>
      </c>
      <c r="V55" s="58">
        <f>SUM(R41:U54)</f>
        <v>0</v>
      </c>
      <c r="W55" s="58">
        <f>V55*N41</f>
        <v>0</v>
      </c>
      <c r="X55" s="109">
        <f>V55*W41+W55</f>
        <v>0</v>
      </c>
      <c r="Y55" s="104" t="s">
        <v>124</v>
      </c>
      <c r="Z55" s="53"/>
    </row>
    <row r="56" spans="1:26" x14ac:dyDescent="0.25">
      <c r="A56" t="s">
        <v>34</v>
      </c>
      <c r="B56" t="s">
        <v>34</v>
      </c>
      <c r="C56" s="76" t="s">
        <v>34</v>
      </c>
      <c r="D56" t="s">
        <v>34</v>
      </c>
      <c r="E56" t="s">
        <v>34</v>
      </c>
      <c r="F56" t="s">
        <v>34</v>
      </c>
      <c r="G56" t="s">
        <v>34</v>
      </c>
      <c r="H56" s="25" t="s">
        <v>34</v>
      </c>
      <c r="I56" t="s">
        <v>34</v>
      </c>
      <c r="J56" t="s">
        <v>34</v>
      </c>
      <c r="K56" t="s">
        <v>34</v>
      </c>
      <c r="L56" t="s">
        <v>34</v>
      </c>
      <c r="M56" t="s">
        <v>34</v>
      </c>
      <c r="N56" t="s">
        <v>34</v>
      </c>
      <c r="O56" t="s">
        <v>34</v>
      </c>
      <c r="P56" t="s">
        <v>34</v>
      </c>
      <c r="Q56" t="s">
        <v>34</v>
      </c>
      <c r="R56" t="s">
        <v>34</v>
      </c>
      <c r="S56" t="s">
        <v>34</v>
      </c>
      <c r="T56" t="s">
        <v>34</v>
      </c>
      <c r="U56" t="s">
        <v>34</v>
      </c>
      <c r="V56" t="s">
        <v>34</v>
      </c>
      <c r="W56" t="s">
        <v>34</v>
      </c>
      <c r="X56" t="s">
        <v>34</v>
      </c>
      <c r="Y56" t="s">
        <v>34</v>
      </c>
      <c r="Z56" t="s">
        <v>34</v>
      </c>
    </row>
    <row r="57" spans="1:26" x14ac:dyDescent="0.25">
      <c r="A57" s="105" t="s">
        <v>46</v>
      </c>
      <c r="B57" s="105" t="s">
        <v>46</v>
      </c>
      <c r="C57" s="105" t="s">
        <v>46</v>
      </c>
      <c r="D57" s="105" t="s">
        <v>46</v>
      </c>
      <c r="E57" s="105" t="s">
        <v>46</v>
      </c>
      <c r="F57" s="105" t="s">
        <v>46</v>
      </c>
      <c r="G57" s="105" t="s">
        <v>46</v>
      </c>
      <c r="H57" s="105" t="s">
        <v>46</v>
      </c>
      <c r="I57" s="105" t="s">
        <v>46</v>
      </c>
    </row>
    <row r="58" spans="1:26" x14ac:dyDescent="0.25">
      <c r="A58" s="1" t="s">
        <v>1</v>
      </c>
      <c r="B58" t="s">
        <v>89</v>
      </c>
      <c r="C58" s="78" t="s">
        <v>88</v>
      </c>
      <c r="D58" s="1" t="s">
        <v>19</v>
      </c>
      <c r="E58" s="59" t="s">
        <v>108</v>
      </c>
      <c r="P58" s="2"/>
      <c r="T58" s="2"/>
    </row>
    <row r="59" spans="1:26" x14ac:dyDescent="0.25">
      <c r="A59" s="1"/>
      <c r="B59" s="1"/>
      <c r="C59" s="78"/>
      <c r="D59" s="1"/>
      <c r="E59" s="4"/>
      <c r="P59" s="2"/>
      <c r="T59" s="2"/>
    </row>
    <row r="60" spans="1:26" x14ac:dyDescent="0.25">
      <c r="A60" s="31" t="s">
        <v>91</v>
      </c>
      <c r="B60" s="31" t="s">
        <v>90</v>
      </c>
      <c r="C60" s="76"/>
      <c r="D60" s="29" t="s">
        <v>0</v>
      </c>
      <c r="H60" s="29" t="s">
        <v>21</v>
      </c>
      <c r="I60" s="87" t="s">
        <v>22</v>
      </c>
      <c r="J60" s="90" t="s">
        <v>16</v>
      </c>
    </row>
    <row r="61" spans="1:26" x14ac:dyDescent="0.25">
      <c r="A61" s="70" t="s">
        <v>11</v>
      </c>
      <c r="B61" s="70" t="s">
        <v>11</v>
      </c>
      <c r="C61" s="69"/>
      <c r="D61" s="69"/>
      <c r="H61" s="31"/>
    </row>
    <row r="62" spans="1:26" x14ac:dyDescent="0.25">
      <c r="A62" s="43"/>
      <c r="B62" s="43"/>
      <c r="C62" s="69"/>
      <c r="D62" s="43"/>
      <c r="H62" s="68">
        <f>A62/100*B62/100*D62</f>
        <v>0</v>
      </c>
      <c r="I62">
        <v>35</v>
      </c>
      <c r="J62" s="54">
        <f t="shared" ref="J62:J67" si="13">H62*I62</f>
        <v>0</v>
      </c>
    </row>
    <row r="63" spans="1:26" x14ac:dyDescent="0.25">
      <c r="A63" s="43"/>
      <c r="B63" s="43"/>
      <c r="C63" s="69"/>
      <c r="D63" s="43"/>
      <c r="H63" s="68">
        <f t="shared" ref="H63:H75" si="14">A63/100*B63/100*D63</f>
        <v>0</v>
      </c>
      <c r="I63">
        <v>35</v>
      </c>
      <c r="J63" s="54">
        <f t="shared" si="13"/>
        <v>0</v>
      </c>
    </row>
    <row r="64" spans="1:26" x14ac:dyDescent="0.25">
      <c r="A64" s="43"/>
      <c r="B64" s="43"/>
      <c r="C64" s="69"/>
      <c r="D64" s="43"/>
      <c r="H64" s="68">
        <f t="shared" si="14"/>
        <v>0</v>
      </c>
      <c r="I64">
        <v>35</v>
      </c>
      <c r="J64" s="54">
        <f t="shared" si="13"/>
        <v>0</v>
      </c>
    </row>
    <row r="65" spans="1:26" x14ac:dyDescent="0.25">
      <c r="A65" s="43"/>
      <c r="B65" s="43"/>
      <c r="C65" s="69"/>
      <c r="D65" s="43"/>
      <c r="H65" s="68">
        <f t="shared" si="14"/>
        <v>0</v>
      </c>
      <c r="I65">
        <v>35</v>
      </c>
      <c r="J65" s="54">
        <f t="shared" si="13"/>
        <v>0</v>
      </c>
    </row>
    <row r="66" spans="1:26" x14ac:dyDescent="0.25">
      <c r="A66" s="43"/>
      <c r="B66" s="43"/>
      <c r="C66" s="69"/>
      <c r="D66" s="43"/>
      <c r="H66" s="68">
        <f t="shared" si="14"/>
        <v>0</v>
      </c>
      <c r="I66">
        <v>35</v>
      </c>
      <c r="J66" s="54">
        <f t="shared" si="13"/>
        <v>0</v>
      </c>
    </row>
    <row r="67" spans="1:26" x14ac:dyDescent="0.25">
      <c r="A67" s="43"/>
      <c r="B67" s="43"/>
      <c r="C67" s="69"/>
      <c r="D67" s="43"/>
      <c r="H67" s="68">
        <f t="shared" si="14"/>
        <v>0</v>
      </c>
      <c r="I67">
        <v>35</v>
      </c>
      <c r="J67" s="54">
        <f t="shared" si="13"/>
        <v>0</v>
      </c>
    </row>
    <row r="68" spans="1:26" x14ac:dyDescent="0.25">
      <c r="A68" s="43"/>
      <c r="B68" s="43"/>
      <c r="C68" s="69"/>
      <c r="D68" s="43"/>
      <c r="H68" s="68">
        <f t="shared" si="14"/>
        <v>0</v>
      </c>
      <c r="I68">
        <v>35</v>
      </c>
      <c r="J68" s="54">
        <f t="shared" ref="J68:J75" si="15">H68*I68</f>
        <v>0</v>
      </c>
    </row>
    <row r="69" spans="1:26" x14ac:dyDescent="0.25">
      <c r="A69" s="43"/>
      <c r="B69" s="43"/>
      <c r="C69" s="69"/>
      <c r="D69" s="43"/>
      <c r="H69" s="68">
        <f t="shared" si="14"/>
        <v>0</v>
      </c>
      <c r="I69">
        <v>35</v>
      </c>
      <c r="J69" s="54">
        <f t="shared" si="15"/>
        <v>0</v>
      </c>
    </row>
    <row r="70" spans="1:26" x14ac:dyDescent="0.25">
      <c r="A70" s="43"/>
      <c r="B70" s="43"/>
      <c r="C70" s="69"/>
      <c r="D70" s="43"/>
      <c r="H70" s="68">
        <f t="shared" si="14"/>
        <v>0</v>
      </c>
      <c r="I70">
        <v>35</v>
      </c>
      <c r="J70" s="54">
        <f t="shared" si="15"/>
        <v>0</v>
      </c>
    </row>
    <row r="71" spans="1:26" x14ac:dyDescent="0.25">
      <c r="A71" s="43"/>
      <c r="B71" s="43"/>
      <c r="C71" s="69"/>
      <c r="D71" s="43"/>
      <c r="H71" s="68">
        <f t="shared" si="14"/>
        <v>0</v>
      </c>
      <c r="I71">
        <v>35</v>
      </c>
      <c r="J71" s="54">
        <f t="shared" si="15"/>
        <v>0</v>
      </c>
    </row>
    <row r="72" spans="1:26" x14ac:dyDescent="0.25">
      <c r="A72" s="43"/>
      <c r="B72" s="43"/>
      <c r="C72" s="69"/>
      <c r="D72" s="43"/>
      <c r="H72" s="68">
        <f t="shared" si="14"/>
        <v>0</v>
      </c>
      <c r="I72">
        <v>35</v>
      </c>
      <c r="J72" s="54">
        <f t="shared" si="15"/>
        <v>0</v>
      </c>
    </row>
    <row r="73" spans="1:26" x14ac:dyDescent="0.25">
      <c r="A73" s="43"/>
      <c r="B73" s="43"/>
      <c r="C73" s="69"/>
      <c r="D73" s="43"/>
      <c r="H73" s="68">
        <f t="shared" si="14"/>
        <v>0</v>
      </c>
      <c r="I73">
        <v>35</v>
      </c>
      <c r="J73" s="54">
        <f t="shared" si="15"/>
        <v>0</v>
      </c>
      <c r="N73" s="1"/>
    </row>
    <row r="74" spans="1:26" x14ac:dyDescent="0.25">
      <c r="A74" s="43"/>
      <c r="B74" s="43"/>
      <c r="C74" s="69"/>
      <c r="D74" s="43"/>
      <c r="H74" s="68">
        <f t="shared" si="14"/>
        <v>0</v>
      </c>
      <c r="I74">
        <v>35</v>
      </c>
      <c r="J74" s="54">
        <f t="shared" si="15"/>
        <v>0</v>
      </c>
      <c r="N74" s="1"/>
    </row>
    <row r="75" spans="1:26" x14ac:dyDescent="0.25">
      <c r="A75" s="43"/>
      <c r="B75" s="43"/>
      <c r="C75" s="69"/>
      <c r="D75" s="43"/>
      <c r="H75" s="68">
        <f t="shared" si="14"/>
        <v>0</v>
      </c>
      <c r="I75">
        <v>35</v>
      </c>
      <c r="J75" s="54">
        <f t="shared" si="15"/>
        <v>0</v>
      </c>
      <c r="N75" s="1"/>
    </row>
    <row r="76" spans="1:26" x14ac:dyDescent="0.25">
      <c r="C76" s="76"/>
      <c r="H76" s="33"/>
      <c r="J76" s="18"/>
      <c r="N76" s="1"/>
    </row>
    <row r="77" spans="1:26" x14ac:dyDescent="0.25">
      <c r="C77" s="76"/>
      <c r="H77" s="33"/>
      <c r="J77" s="18"/>
      <c r="N77" s="1"/>
    </row>
    <row r="78" spans="1:26" x14ac:dyDescent="0.25">
      <c r="C78" s="76"/>
      <c r="H78" s="68">
        <f>SUM(H62:H75)</f>
        <v>0</v>
      </c>
      <c r="I78" t="s">
        <v>21</v>
      </c>
      <c r="J78" s="54" t="s">
        <v>23</v>
      </c>
      <c r="K78" s="108">
        <f>J62+J63+J64+J65+J66+J167+J68+J69+J70+J71+J72+J73+J74+J75</f>
        <v>0</v>
      </c>
      <c r="L78" s="87" t="s">
        <v>16</v>
      </c>
      <c r="M78" s="106" t="s">
        <v>46</v>
      </c>
      <c r="N78" s="1"/>
    </row>
    <row r="79" spans="1:26" x14ac:dyDescent="0.25">
      <c r="A79" t="s">
        <v>34</v>
      </c>
      <c r="B79" t="s">
        <v>34</v>
      </c>
      <c r="C79" s="76" t="s">
        <v>34</v>
      </c>
      <c r="D79" t="s">
        <v>34</v>
      </c>
      <c r="E79" t="s">
        <v>34</v>
      </c>
      <c r="F79" t="s">
        <v>34</v>
      </c>
      <c r="G79" t="s">
        <v>34</v>
      </c>
      <c r="H79" s="25" t="s">
        <v>34</v>
      </c>
      <c r="I79" t="s">
        <v>34</v>
      </c>
      <c r="J79" t="s">
        <v>34</v>
      </c>
      <c r="K79" t="s">
        <v>34</v>
      </c>
      <c r="L79" t="s">
        <v>34</v>
      </c>
      <c r="M79" t="s">
        <v>34</v>
      </c>
      <c r="N79" t="s">
        <v>34</v>
      </c>
      <c r="O79" t="s">
        <v>34</v>
      </c>
      <c r="P79" t="s">
        <v>34</v>
      </c>
      <c r="Q79" t="s">
        <v>34</v>
      </c>
      <c r="R79" t="s">
        <v>34</v>
      </c>
      <c r="S79" t="s">
        <v>34</v>
      </c>
      <c r="T79" t="s">
        <v>34</v>
      </c>
      <c r="U79" t="s">
        <v>34</v>
      </c>
      <c r="V79" t="s">
        <v>34</v>
      </c>
      <c r="W79" t="s">
        <v>34</v>
      </c>
      <c r="X79" t="s">
        <v>34</v>
      </c>
      <c r="Y79" t="s">
        <v>34</v>
      </c>
      <c r="Z79" t="s">
        <v>34</v>
      </c>
    </row>
    <row r="80" spans="1:26" x14ac:dyDescent="0.25">
      <c r="C80" s="76"/>
      <c r="N80" s="1"/>
    </row>
    <row r="81" spans="1:26" x14ac:dyDescent="0.25">
      <c r="C81" s="76"/>
      <c r="N81" s="1"/>
    </row>
    <row r="82" spans="1:26" x14ac:dyDescent="0.25">
      <c r="C82" s="76"/>
    </row>
    <row r="83" spans="1:26" x14ac:dyDescent="0.25">
      <c r="A83" s="1" t="s">
        <v>112</v>
      </c>
      <c r="B83" s="35"/>
      <c r="C83" s="81" t="s">
        <v>111</v>
      </c>
      <c r="F83" s="1" t="s">
        <v>20</v>
      </c>
      <c r="H83" s="29" t="s">
        <v>71</v>
      </c>
      <c r="J83" s="1" t="s">
        <v>130</v>
      </c>
    </row>
    <row r="84" spans="1:26" x14ac:dyDescent="0.25">
      <c r="C84" s="76"/>
    </row>
    <row r="85" spans="1:26" x14ac:dyDescent="0.25">
      <c r="A85" s="1" t="s">
        <v>75</v>
      </c>
      <c r="C85" s="76"/>
      <c r="D85" s="4" t="s">
        <v>8</v>
      </c>
      <c r="E85" s="4" t="s">
        <v>7</v>
      </c>
      <c r="F85" s="4" t="s">
        <v>6</v>
      </c>
      <c r="G85" s="4" t="s">
        <v>9</v>
      </c>
      <c r="H85" s="28" t="s">
        <v>37</v>
      </c>
      <c r="I85" s="4" t="s">
        <v>38</v>
      </c>
      <c r="J85" s="4" t="s">
        <v>39</v>
      </c>
      <c r="K85" s="4"/>
      <c r="L85" s="86" t="s">
        <v>29</v>
      </c>
      <c r="N85" s="86" t="s">
        <v>16</v>
      </c>
    </row>
    <row r="86" spans="1:26" x14ac:dyDescent="0.25">
      <c r="C86" s="76"/>
      <c r="D86" t="s">
        <v>11</v>
      </c>
      <c r="E86" t="s">
        <v>11</v>
      </c>
      <c r="F86" t="s">
        <v>11</v>
      </c>
      <c r="G86" t="s">
        <v>11</v>
      </c>
      <c r="H86" t="s">
        <v>11</v>
      </c>
      <c r="I86" t="s">
        <v>11</v>
      </c>
      <c r="J86" t="s">
        <v>11</v>
      </c>
    </row>
    <row r="87" spans="1:26" x14ac:dyDescent="0.25">
      <c r="A87">
        <v>29.6</v>
      </c>
      <c r="B87" s="31" t="s">
        <v>11</v>
      </c>
      <c r="C87" s="76"/>
      <c r="D87" s="43"/>
      <c r="E87" s="43"/>
      <c r="F87" s="43"/>
      <c r="G87" s="43"/>
      <c r="H87" s="55"/>
      <c r="I87" s="43"/>
      <c r="J87" s="43"/>
      <c r="L87">
        <v>96.38</v>
      </c>
      <c r="N87" s="54">
        <f>(D87+E87+F87+G87+H87+I87+J87)/100*L87</f>
        <v>0</v>
      </c>
    </row>
    <row r="88" spans="1:26" x14ac:dyDescent="0.25">
      <c r="A88">
        <v>39.6</v>
      </c>
      <c r="B88" s="31" t="s">
        <v>11</v>
      </c>
      <c r="C88" s="76"/>
      <c r="D88" s="43"/>
      <c r="E88" s="43"/>
      <c r="F88" s="43"/>
      <c r="G88" s="43"/>
      <c r="H88" s="55"/>
      <c r="I88" s="43"/>
      <c r="J88" s="43"/>
      <c r="L88">
        <v>119.56</v>
      </c>
      <c r="N88" s="54">
        <f>(D88+E88+F88+G88+H88+I88+J88)/100*L88</f>
        <v>0</v>
      </c>
    </row>
    <row r="89" spans="1:26" x14ac:dyDescent="0.25">
      <c r="A89">
        <v>44.6</v>
      </c>
      <c r="B89" s="31" t="s">
        <v>11</v>
      </c>
      <c r="C89" s="76"/>
      <c r="D89" s="43"/>
      <c r="E89" s="43"/>
      <c r="F89" s="43"/>
      <c r="G89" s="43"/>
      <c r="H89" s="55"/>
      <c r="I89" s="43"/>
      <c r="J89" s="43"/>
      <c r="L89">
        <v>132.97999999999999</v>
      </c>
      <c r="N89" s="54">
        <f>(D89+E89+F89+G89+H89+I89+J89)/100*L89</f>
        <v>0</v>
      </c>
    </row>
    <row r="90" spans="1:26" x14ac:dyDescent="0.25">
      <c r="A90">
        <v>49.6</v>
      </c>
      <c r="B90" s="31" t="s">
        <v>11</v>
      </c>
      <c r="C90" s="76"/>
      <c r="D90" s="43"/>
      <c r="E90" s="43"/>
      <c r="F90" s="43"/>
      <c r="G90" s="43"/>
      <c r="H90" s="55"/>
      <c r="I90" s="43"/>
      <c r="J90" s="43"/>
      <c r="L90">
        <v>145.18</v>
      </c>
      <c r="N90" s="54">
        <f>(D90+E90+F90+G90+H90+I90+J90)/100*L90</f>
        <v>0</v>
      </c>
    </row>
    <row r="91" spans="1:26" x14ac:dyDescent="0.25">
      <c r="A91">
        <v>59.6</v>
      </c>
      <c r="B91" s="31" t="s">
        <v>11</v>
      </c>
      <c r="C91" s="76"/>
      <c r="D91" s="43"/>
      <c r="E91" s="43"/>
      <c r="F91" s="43"/>
      <c r="G91" s="43"/>
      <c r="H91" s="55"/>
      <c r="I91" s="43"/>
      <c r="J91" s="43"/>
      <c r="L91">
        <v>157.38</v>
      </c>
      <c r="N91" s="54">
        <f>(D91+E91+F91+G91+H91+I91+J91)/100*L91</f>
        <v>0</v>
      </c>
    </row>
    <row r="92" spans="1:26" x14ac:dyDescent="0.25">
      <c r="C92" s="76"/>
      <c r="O92" s="53" t="s">
        <v>23</v>
      </c>
      <c r="P92" s="108">
        <f>N87+N88+N89+N90+N91</f>
        <v>0</v>
      </c>
      <c r="R92" s="87" t="s">
        <v>16</v>
      </c>
    </row>
    <row r="93" spans="1:26" x14ac:dyDescent="0.25">
      <c r="C93" s="76"/>
      <c r="P93" s="8"/>
    </row>
    <row r="94" spans="1:26" x14ac:dyDescent="0.25">
      <c r="A94" s="35" t="s">
        <v>34</v>
      </c>
      <c r="B94" t="s">
        <v>34</v>
      </c>
      <c r="C94" s="76" t="s">
        <v>34</v>
      </c>
      <c r="D94" t="s">
        <v>34</v>
      </c>
      <c r="E94" t="s">
        <v>34</v>
      </c>
      <c r="F94" t="s">
        <v>34</v>
      </c>
      <c r="G94" t="s">
        <v>34</v>
      </c>
      <c r="H94" t="s">
        <v>34</v>
      </c>
      <c r="I94" t="s">
        <v>34</v>
      </c>
      <c r="J94" t="s">
        <v>34</v>
      </c>
      <c r="K94" t="s">
        <v>34</v>
      </c>
      <c r="L94" t="s">
        <v>34</v>
      </c>
      <c r="M94" t="s">
        <v>34</v>
      </c>
      <c r="N94" t="s">
        <v>34</v>
      </c>
      <c r="O94" t="s">
        <v>34</v>
      </c>
      <c r="P94" t="s">
        <v>34</v>
      </c>
      <c r="Q94" t="s">
        <v>34</v>
      </c>
      <c r="R94" t="s">
        <v>34</v>
      </c>
      <c r="S94" t="s">
        <v>34</v>
      </c>
      <c r="T94" t="s">
        <v>34</v>
      </c>
      <c r="U94" t="s">
        <v>34</v>
      </c>
      <c r="V94" t="s">
        <v>34</v>
      </c>
      <c r="W94" t="s">
        <v>34</v>
      </c>
      <c r="X94" t="s">
        <v>34</v>
      </c>
      <c r="Y94" t="s">
        <v>34</v>
      </c>
      <c r="Z94" t="s">
        <v>34</v>
      </c>
    </row>
    <row r="95" spans="1:26" x14ac:dyDescent="0.25">
      <c r="C95" s="76"/>
      <c r="H95"/>
    </row>
    <row r="96" spans="1:26" x14ac:dyDescent="0.25">
      <c r="A96" s="115" t="s">
        <v>110</v>
      </c>
      <c r="B96" s="116"/>
      <c r="C96" s="81" t="s">
        <v>128</v>
      </c>
      <c r="D96" s="35" t="s">
        <v>128</v>
      </c>
    </row>
    <row r="97" spans="1:20" x14ac:dyDescent="0.25">
      <c r="A97" s="1"/>
      <c r="C97" s="76"/>
      <c r="F97" s="4" t="s">
        <v>8</v>
      </c>
      <c r="G97" s="4" t="s">
        <v>7</v>
      </c>
      <c r="I97" s="4" t="s">
        <v>40</v>
      </c>
      <c r="J97" s="86" t="s">
        <v>29</v>
      </c>
    </row>
    <row r="98" spans="1:20" x14ac:dyDescent="0.25">
      <c r="A98" t="s">
        <v>55</v>
      </c>
      <c r="C98" s="76"/>
      <c r="F98" s="44"/>
      <c r="G98" s="45"/>
      <c r="H98" s="25" t="s">
        <v>11</v>
      </c>
      <c r="I98" s="46"/>
      <c r="J98">
        <v>175</v>
      </c>
      <c r="N98" s="1"/>
      <c r="O98" s="53" t="s">
        <v>23</v>
      </c>
      <c r="P98" s="108">
        <f>(G98+F98)/100*J98</f>
        <v>0</v>
      </c>
      <c r="R98" s="87" t="s">
        <v>16</v>
      </c>
    </row>
    <row r="99" spans="1:20" x14ac:dyDescent="0.25">
      <c r="A99" t="s">
        <v>56</v>
      </c>
      <c r="C99" s="76"/>
      <c r="F99" s="44"/>
      <c r="G99" s="43"/>
      <c r="H99" s="25" t="s">
        <v>11</v>
      </c>
      <c r="I99" s="44"/>
      <c r="J99">
        <v>245</v>
      </c>
      <c r="O99" s="53" t="s">
        <v>23</v>
      </c>
      <c r="P99" s="41">
        <f>(F99+G99)/100*J99</f>
        <v>0</v>
      </c>
      <c r="R99" s="87" t="s">
        <v>16</v>
      </c>
    </row>
    <row r="100" spans="1:20" x14ac:dyDescent="0.25">
      <c r="C100" s="76"/>
      <c r="O100" s="53"/>
      <c r="P100" s="18"/>
    </row>
    <row r="101" spans="1:20" x14ac:dyDescent="0.25">
      <c r="A101" t="s">
        <v>141</v>
      </c>
      <c r="C101" s="76"/>
      <c r="F101" s="4" t="s">
        <v>11</v>
      </c>
      <c r="G101" s="43"/>
      <c r="J101">
        <v>32</v>
      </c>
      <c r="N101" s="1"/>
      <c r="O101" s="22"/>
      <c r="P101" s="15">
        <f>G101/100*J101</f>
        <v>0</v>
      </c>
      <c r="R101" t="s">
        <v>16</v>
      </c>
    </row>
    <row r="102" spans="1:20" x14ac:dyDescent="0.25">
      <c r="A102" t="s">
        <v>131</v>
      </c>
      <c r="C102" s="76"/>
      <c r="F102" s="4" t="s">
        <v>0</v>
      </c>
      <c r="G102" s="43"/>
      <c r="J102">
        <v>2145</v>
      </c>
      <c r="N102" s="1"/>
      <c r="O102" s="22"/>
      <c r="P102" s="15">
        <f>G102*J102</f>
        <v>0</v>
      </c>
      <c r="R102" t="s">
        <v>16</v>
      </c>
    </row>
    <row r="103" spans="1:20" x14ac:dyDescent="0.25">
      <c r="A103" t="s">
        <v>72</v>
      </c>
      <c r="C103" s="76"/>
      <c r="F103" s="4" t="s">
        <v>0</v>
      </c>
      <c r="G103" s="43"/>
      <c r="J103">
        <v>32</v>
      </c>
      <c r="N103" s="1"/>
      <c r="O103" s="22"/>
      <c r="P103" s="15">
        <f>G103*J103</f>
        <v>0</v>
      </c>
      <c r="R103" t="s">
        <v>16</v>
      </c>
    </row>
    <row r="104" spans="1:20" x14ac:dyDescent="0.25">
      <c r="A104" t="s">
        <v>105</v>
      </c>
      <c r="C104" s="76"/>
      <c r="F104" s="4" t="s">
        <v>0</v>
      </c>
      <c r="G104" s="43"/>
      <c r="J104">
        <v>37</v>
      </c>
      <c r="O104" s="22"/>
      <c r="P104" s="15">
        <f>G104*J104</f>
        <v>0</v>
      </c>
      <c r="R104" t="s">
        <v>16</v>
      </c>
    </row>
    <row r="105" spans="1:20" x14ac:dyDescent="0.25">
      <c r="A105" t="s">
        <v>106</v>
      </c>
      <c r="C105" s="76"/>
      <c r="F105" s="4" t="s">
        <v>64</v>
      </c>
      <c r="G105" s="43"/>
      <c r="J105">
        <v>106</v>
      </c>
      <c r="N105" s="1"/>
      <c r="O105" s="22"/>
      <c r="P105" s="15">
        <f>J105*G105</f>
        <v>0</v>
      </c>
      <c r="R105" t="s">
        <v>16</v>
      </c>
    </row>
    <row r="106" spans="1:20" x14ac:dyDescent="0.25">
      <c r="A106" t="s">
        <v>107</v>
      </c>
      <c r="C106" s="76"/>
      <c r="F106" s="4" t="s">
        <v>0</v>
      </c>
      <c r="G106" s="43"/>
      <c r="J106">
        <v>485</v>
      </c>
      <c r="N106" s="2"/>
      <c r="O106" s="22"/>
      <c r="P106" s="17">
        <f t="shared" ref="P106:P115" si="16">G106*J106</f>
        <v>0</v>
      </c>
      <c r="R106" t="s">
        <v>16</v>
      </c>
    </row>
    <row r="107" spans="1:20" x14ac:dyDescent="0.25">
      <c r="A107" t="s">
        <v>73</v>
      </c>
      <c r="C107" s="76"/>
      <c r="F107" s="4" t="s">
        <v>11</v>
      </c>
      <c r="G107" s="43"/>
      <c r="J107">
        <v>39</v>
      </c>
      <c r="N107" s="2"/>
      <c r="O107" s="22"/>
      <c r="P107" s="17">
        <f>G107*J107/100</f>
        <v>0</v>
      </c>
      <c r="R107" t="s">
        <v>16</v>
      </c>
    </row>
    <row r="108" spans="1:20" x14ac:dyDescent="0.25">
      <c r="A108" t="s">
        <v>74</v>
      </c>
      <c r="C108" s="76"/>
      <c r="F108" s="4" t="s">
        <v>11</v>
      </c>
      <c r="G108" s="43"/>
      <c r="J108">
        <v>45</v>
      </c>
      <c r="N108" s="2"/>
      <c r="O108" s="22"/>
      <c r="P108" s="17">
        <f>G108*J108/100</f>
        <v>0</v>
      </c>
      <c r="R108" t="s">
        <v>16</v>
      </c>
    </row>
    <row r="109" spans="1:20" x14ac:dyDescent="0.25">
      <c r="A109" t="s">
        <v>97</v>
      </c>
      <c r="C109" s="76"/>
      <c r="F109" s="4" t="s">
        <v>98</v>
      </c>
      <c r="G109" s="43"/>
      <c r="J109">
        <v>56</v>
      </c>
      <c r="M109" s="2"/>
      <c r="N109" s="2"/>
      <c r="O109" s="22"/>
      <c r="P109" s="17">
        <f t="shared" si="16"/>
        <v>0</v>
      </c>
      <c r="R109" t="s">
        <v>16</v>
      </c>
    </row>
    <row r="110" spans="1:20" x14ac:dyDescent="0.25">
      <c r="A110" t="s">
        <v>139</v>
      </c>
      <c r="C110" s="76"/>
      <c r="F110" s="4" t="s">
        <v>0</v>
      </c>
      <c r="G110" s="43"/>
      <c r="J110">
        <v>280</v>
      </c>
      <c r="M110" s="2"/>
      <c r="N110" s="2"/>
      <c r="O110" s="22"/>
      <c r="P110" s="17">
        <f t="shared" si="16"/>
        <v>0</v>
      </c>
      <c r="R110" t="s">
        <v>16</v>
      </c>
    </row>
    <row r="111" spans="1:20" x14ac:dyDescent="0.25">
      <c r="A111" t="s">
        <v>99</v>
      </c>
      <c r="C111" s="76"/>
      <c r="F111" s="4" t="s">
        <v>0</v>
      </c>
      <c r="G111" s="43"/>
      <c r="J111">
        <v>2.1</v>
      </c>
      <c r="M111" s="2"/>
      <c r="N111" s="2"/>
      <c r="O111" s="22"/>
      <c r="P111" s="17">
        <f t="shared" si="16"/>
        <v>0</v>
      </c>
      <c r="R111" t="s">
        <v>16</v>
      </c>
    </row>
    <row r="112" spans="1:20" x14ac:dyDescent="0.25">
      <c r="A112" t="s">
        <v>100</v>
      </c>
      <c r="C112" s="76"/>
      <c r="F112" s="4" t="s">
        <v>0</v>
      </c>
      <c r="G112" s="43"/>
      <c r="J112">
        <v>2.9</v>
      </c>
      <c r="M112" s="2"/>
      <c r="N112" s="2"/>
      <c r="O112" s="22"/>
      <c r="P112" s="17">
        <f t="shared" si="16"/>
        <v>0</v>
      </c>
      <c r="R112" t="s">
        <v>16</v>
      </c>
      <c r="S112" s="40"/>
      <c r="T112" s="22"/>
    </row>
    <row r="113" spans="1:20" x14ac:dyDescent="0.25">
      <c r="A113" s="35" t="s">
        <v>138</v>
      </c>
      <c r="C113" s="76"/>
      <c r="F113" s="4" t="s">
        <v>0</v>
      </c>
      <c r="G113" s="43"/>
      <c r="J113">
        <v>854</v>
      </c>
      <c r="M113" s="2"/>
      <c r="N113" s="2"/>
      <c r="O113" s="53"/>
      <c r="P113" s="17">
        <f t="shared" si="16"/>
        <v>0</v>
      </c>
      <c r="R113" t="s">
        <v>16</v>
      </c>
    </row>
    <row r="114" spans="1:20" x14ac:dyDescent="0.25">
      <c r="A114" s="35" t="s">
        <v>142</v>
      </c>
      <c r="C114" s="76"/>
      <c r="F114" s="4" t="s">
        <v>0</v>
      </c>
      <c r="G114" s="43"/>
      <c r="H114" s="29"/>
      <c r="I114" s="4"/>
      <c r="J114" s="69">
        <v>1890</v>
      </c>
      <c r="M114" s="2"/>
      <c r="N114" s="2"/>
      <c r="O114" s="53"/>
      <c r="P114" s="17">
        <f t="shared" si="16"/>
        <v>0</v>
      </c>
      <c r="R114" t="s">
        <v>16</v>
      </c>
    </row>
    <row r="115" spans="1:20" x14ac:dyDescent="0.25">
      <c r="A115" s="35" t="s">
        <v>140</v>
      </c>
      <c r="C115" s="76"/>
      <c r="F115" s="4" t="s">
        <v>0</v>
      </c>
      <c r="G115" s="44"/>
      <c r="J115" s="69">
        <v>132</v>
      </c>
      <c r="N115" s="1"/>
      <c r="O115" s="53"/>
      <c r="P115" s="17">
        <f t="shared" si="16"/>
        <v>0</v>
      </c>
      <c r="R115" t="s">
        <v>16</v>
      </c>
    </row>
    <row r="116" spans="1:20" x14ac:dyDescent="0.25">
      <c r="C116" s="76"/>
      <c r="O116" s="53" t="s">
        <v>23</v>
      </c>
      <c r="R116" s="53"/>
      <c r="S116" s="110">
        <f>SUM(P101:P115)</f>
        <v>0</v>
      </c>
      <c r="T116" s="87" t="s">
        <v>16</v>
      </c>
    </row>
    <row r="117" spans="1:20" x14ac:dyDescent="0.25">
      <c r="A117" s="1" t="s">
        <v>113</v>
      </c>
      <c r="C117" s="76"/>
      <c r="D117" s="35" t="s">
        <v>17</v>
      </c>
      <c r="E117" s="51" t="s">
        <v>18</v>
      </c>
      <c r="F117" s="99"/>
      <c r="H117" s="28" t="s">
        <v>0</v>
      </c>
      <c r="I117" s="86" t="s">
        <v>41</v>
      </c>
      <c r="O117" s="53"/>
    </row>
    <row r="118" spans="1:20" x14ac:dyDescent="0.25">
      <c r="A118" s="1"/>
      <c r="C118" s="81"/>
      <c r="D118" s="35"/>
      <c r="E118" s="35"/>
      <c r="F118" s="99" t="s">
        <v>114</v>
      </c>
      <c r="H118" s="49"/>
      <c r="I118">
        <v>38</v>
      </c>
      <c r="N118" s="1"/>
      <c r="O118" s="53"/>
      <c r="P118" s="8">
        <f t="shared" ref="P118:P124" si="17">I118*H118</f>
        <v>0</v>
      </c>
      <c r="R118" t="s">
        <v>16</v>
      </c>
    </row>
    <row r="119" spans="1:20" x14ac:dyDescent="0.25">
      <c r="C119" s="76"/>
      <c r="D119">
        <v>50</v>
      </c>
      <c r="E119">
        <v>14.5</v>
      </c>
      <c r="H119" s="49"/>
      <c r="I119">
        <v>78</v>
      </c>
      <c r="N119" s="1"/>
      <c r="O119" s="53"/>
      <c r="P119" s="8">
        <f t="shared" si="17"/>
        <v>0</v>
      </c>
      <c r="R119" t="s">
        <v>16</v>
      </c>
    </row>
    <row r="120" spans="1:20" x14ac:dyDescent="0.25">
      <c r="C120" s="76"/>
      <c r="D120">
        <v>50</v>
      </c>
      <c r="E120">
        <v>11.5</v>
      </c>
      <c r="H120" s="49"/>
      <c r="I120">
        <v>70</v>
      </c>
      <c r="N120" s="1"/>
      <c r="O120" s="53"/>
      <c r="P120" s="8">
        <f t="shared" si="17"/>
        <v>0</v>
      </c>
      <c r="R120" t="s">
        <v>16</v>
      </c>
    </row>
    <row r="121" spans="1:20" x14ac:dyDescent="0.25">
      <c r="C121" s="76"/>
      <c r="D121">
        <v>50</v>
      </c>
      <c r="E121">
        <v>8.5</v>
      </c>
      <c r="H121" s="49"/>
      <c r="I121">
        <v>60</v>
      </c>
      <c r="N121" s="1"/>
      <c r="O121" s="53"/>
      <c r="P121" s="8">
        <f t="shared" si="17"/>
        <v>0</v>
      </c>
      <c r="R121" t="s">
        <v>16</v>
      </c>
    </row>
    <row r="122" spans="1:20" x14ac:dyDescent="0.25">
      <c r="C122" s="76"/>
      <c r="D122">
        <v>45</v>
      </c>
      <c r="E122">
        <v>15.5</v>
      </c>
      <c r="H122" s="49"/>
      <c r="I122">
        <v>60</v>
      </c>
      <c r="N122" s="1"/>
      <c r="O122" s="53"/>
      <c r="P122" s="8">
        <f t="shared" si="17"/>
        <v>0</v>
      </c>
      <c r="R122" t="s">
        <v>16</v>
      </c>
    </row>
    <row r="123" spans="1:20" x14ac:dyDescent="0.25">
      <c r="C123" s="76"/>
      <c r="D123">
        <v>45</v>
      </c>
      <c r="E123">
        <v>11.5</v>
      </c>
      <c r="H123" s="49"/>
      <c r="I123">
        <v>50</v>
      </c>
      <c r="N123" s="1"/>
      <c r="O123" s="53"/>
      <c r="P123" s="8">
        <f t="shared" si="17"/>
        <v>0</v>
      </c>
      <c r="R123" t="s">
        <v>16</v>
      </c>
    </row>
    <row r="124" spans="1:20" x14ac:dyDescent="0.25">
      <c r="C124" s="76"/>
      <c r="D124">
        <v>40</v>
      </c>
      <c r="E124">
        <v>11.5</v>
      </c>
      <c r="H124" s="49"/>
      <c r="I124">
        <v>50</v>
      </c>
      <c r="N124" s="1"/>
      <c r="O124" s="53" t="s">
        <v>23</v>
      </c>
      <c r="P124" s="8">
        <f t="shared" si="17"/>
        <v>0</v>
      </c>
      <c r="R124" t="s">
        <v>16</v>
      </c>
      <c r="S124" s="111">
        <f>SUM(P118:P124)</f>
        <v>0</v>
      </c>
      <c r="T124" s="87" t="s">
        <v>16</v>
      </c>
    </row>
    <row r="125" spans="1:20" x14ac:dyDescent="0.25">
      <c r="C125" s="76"/>
      <c r="H125" s="49"/>
      <c r="O125" s="53"/>
    </row>
    <row r="126" spans="1:20" x14ac:dyDescent="0.25">
      <c r="A126" s="1" t="s">
        <v>58</v>
      </c>
      <c r="C126" s="76"/>
      <c r="D126" s="4"/>
      <c r="H126" s="47" t="s">
        <v>0</v>
      </c>
      <c r="I126" s="89" t="s">
        <v>41</v>
      </c>
      <c r="O126" s="53"/>
    </row>
    <row r="127" spans="1:20" x14ac:dyDescent="0.25">
      <c r="A127" t="s">
        <v>102</v>
      </c>
      <c r="C127" s="76"/>
      <c r="H127" s="62"/>
      <c r="I127">
        <v>640</v>
      </c>
      <c r="O127" s="53"/>
      <c r="P127" s="71">
        <f t="shared" ref="P127:P134" si="18">I127*H127</f>
        <v>0</v>
      </c>
      <c r="R127" t="s">
        <v>16</v>
      </c>
    </row>
    <row r="128" spans="1:20" x14ac:dyDescent="0.25">
      <c r="A128" t="s">
        <v>59</v>
      </c>
      <c r="C128" s="76"/>
      <c r="D128" t="s">
        <v>103</v>
      </c>
      <c r="H128" s="62"/>
      <c r="I128">
        <v>21</v>
      </c>
      <c r="O128" s="53"/>
      <c r="P128" s="71">
        <f t="shared" si="18"/>
        <v>0</v>
      </c>
      <c r="R128" t="s">
        <v>16</v>
      </c>
    </row>
    <row r="129" spans="1:20" x14ac:dyDescent="0.25">
      <c r="A129" t="s">
        <v>60</v>
      </c>
      <c r="C129" s="76"/>
      <c r="D129" t="s">
        <v>61</v>
      </c>
      <c r="H129" s="62"/>
      <c r="I129">
        <v>95</v>
      </c>
      <c r="O129" s="53"/>
      <c r="P129" s="71">
        <f t="shared" si="18"/>
        <v>0</v>
      </c>
      <c r="R129" t="s">
        <v>16</v>
      </c>
    </row>
    <row r="130" spans="1:20" x14ac:dyDescent="0.25">
      <c r="A130" t="s">
        <v>63</v>
      </c>
      <c r="C130" s="76"/>
      <c r="D130" t="s">
        <v>62</v>
      </c>
      <c r="H130" s="62"/>
      <c r="I130">
        <v>12</v>
      </c>
      <c r="O130" s="53"/>
      <c r="P130" s="71">
        <f t="shared" si="18"/>
        <v>0</v>
      </c>
      <c r="R130" t="s">
        <v>16</v>
      </c>
    </row>
    <row r="131" spans="1:20" x14ac:dyDescent="0.25">
      <c r="A131" t="s">
        <v>104</v>
      </c>
      <c r="C131" s="76"/>
      <c r="D131" t="s">
        <v>64</v>
      </c>
      <c r="H131" s="62"/>
      <c r="I131">
        <v>35</v>
      </c>
      <c r="O131" s="53"/>
      <c r="P131" s="71">
        <f t="shared" si="18"/>
        <v>0</v>
      </c>
      <c r="R131" t="s">
        <v>16</v>
      </c>
    </row>
    <row r="132" spans="1:20" x14ac:dyDescent="0.25">
      <c r="A132" t="s">
        <v>5</v>
      </c>
      <c r="C132" s="76"/>
      <c r="D132" t="s">
        <v>65</v>
      </c>
      <c r="H132" s="62"/>
      <c r="I132">
        <v>21</v>
      </c>
      <c r="O132" s="53"/>
      <c r="P132" s="71">
        <f t="shared" si="18"/>
        <v>0</v>
      </c>
      <c r="R132" t="s">
        <v>16</v>
      </c>
    </row>
    <row r="133" spans="1:20" x14ac:dyDescent="0.25">
      <c r="A133" t="s">
        <v>5</v>
      </c>
      <c r="C133" s="76"/>
      <c r="D133" t="s">
        <v>101</v>
      </c>
      <c r="H133" s="62"/>
      <c r="I133">
        <v>28</v>
      </c>
      <c r="O133" s="53"/>
      <c r="P133" s="71">
        <f t="shared" si="18"/>
        <v>0</v>
      </c>
      <c r="R133" t="s">
        <v>16</v>
      </c>
    </row>
    <row r="134" spans="1:20" x14ac:dyDescent="0.25">
      <c r="A134" t="s">
        <v>5</v>
      </c>
      <c r="C134" s="76"/>
      <c r="D134" t="s">
        <v>66</v>
      </c>
      <c r="H134" s="62"/>
      <c r="I134">
        <v>35</v>
      </c>
      <c r="K134" s="1"/>
      <c r="O134" s="53"/>
      <c r="P134" s="71">
        <f t="shared" si="18"/>
        <v>0</v>
      </c>
      <c r="R134" t="s">
        <v>16</v>
      </c>
    </row>
    <row r="135" spans="1:20" x14ac:dyDescent="0.25">
      <c r="C135" s="76"/>
      <c r="H135" s="48"/>
      <c r="N135" s="1"/>
      <c r="O135" s="53" t="s">
        <v>23</v>
      </c>
      <c r="S135" s="112">
        <f>SUM(P127:P134)</f>
        <v>0</v>
      </c>
      <c r="T135" s="71" t="s">
        <v>16</v>
      </c>
    </row>
    <row r="136" spans="1:20" x14ac:dyDescent="0.25">
      <c r="A136" s="1" t="s">
        <v>3</v>
      </c>
      <c r="C136" s="76"/>
      <c r="H136" s="47" t="s">
        <v>0</v>
      </c>
      <c r="I136" s="86" t="s">
        <v>41</v>
      </c>
      <c r="K136" s="86" t="s">
        <v>16</v>
      </c>
    </row>
    <row r="137" spans="1:20" x14ac:dyDescent="0.25">
      <c r="A137" t="s">
        <v>3</v>
      </c>
      <c r="B137" s="35" t="s">
        <v>80</v>
      </c>
      <c r="C137" s="81"/>
      <c r="D137" s="35"/>
      <c r="H137" s="49"/>
      <c r="I137">
        <v>11</v>
      </c>
      <c r="K137" s="71">
        <f t="shared" ref="K137:K144" si="19">H137*I137</f>
        <v>0</v>
      </c>
    </row>
    <row r="138" spans="1:20" x14ac:dyDescent="0.25">
      <c r="A138" t="s">
        <v>3</v>
      </c>
      <c r="B138" s="35" t="s">
        <v>81</v>
      </c>
      <c r="C138" s="81"/>
      <c r="D138" s="35"/>
      <c r="H138" s="49"/>
      <c r="I138">
        <v>11</v>
      </c>
      <c r="K138" s="71">
        <f t="shared" si="19"/>
        <v>0</v>
      </c>
    </row>
    <row r="139" spans="1:20" x14ac:dyDescent="0.25">
      <c r="A139" t="s">
        <v>79</v>
      </c>
      <c r="B139" s="35"/>
      <c r="C139" s="81"/>
      <c r="D139" s="35"/>
      <c r="H139" s="49"/>
      <c r="I139">
        <v>15</v>
      </c>
      <c r="K139" s="71">
        <f t="shared" si="19"/>
        <v>0</v>
      </c>
    </row>
    <row r="140" spans="1:20" x14ac:dyDescent="0.25">
      <c r="A140" t="s">
        <v>3</v>
      </c>
      <c r="B140" s="35" t="s">
        <v>115</v>
      </c>
      <c r="C140" s="81" t="s">
        <v>82</v>
      </c>
      <c r="D140" s="35"/>
      <c r="H140" s="49"/>
      <c r="I140">
        <v>27</v>
      </c>
      <c r="K140" s="71">
        <f t="shared" si="19"/>
        <v>0</v>
      </c>
    </row>
    <row r="141" spans="1:20" x14ac:dyDescent="0.25">
      <c r="A141" t="s">
        <v>3</v>
      </c>
      <c r="B141" s="35" t="s">
        <v>4</v>
      </c>
      <c r="C141" s="81" t="s">
        <v>82</v>
      </c>
      <c r="D141" s="35"/>
      <c r="H141" s="49"/>
      <c r="I141">
        <v>38</v>
      </c>
      <c r="K141" s="71">
        <f t="shared" si="19"/>
        <v>0</v>
      </c>
    </row>
    <row r="142" spans="1:20" x14ac:dyDescent="0.25">
      <c r="A142" s="1" t="s">
        <v>78</v>
      </c>
      <c r="C142" s="76"/>
      <c r="H142" s="49"/>
      <c r="I142">
        <v>310</v>
      </c>
      <c r="K142" s="71">
        <f t="shared" si="19"/>
        <v>0</v>
      </c>
      <c r="N142" s="1"/>
      <c r="P142" s="8"/>
    </row>
    <row r="143" spans="1:20" x14ac:dyDescent="0.25">
      <c r="A143" s="35" t="s">
        <v>144</v>
      </c>
      <c r="C143" s="76"/>
      <c r="H143" s="49"/>
      <c r="I143">
        <v>360</v>
      </c>
      <c r="K143" s="71">
        <f t="shared" si="19"/>
        <v>0</v>
      </c>
      <c r="N143" s="1"/>
      <c r="P143" s="8"/>
    </row>
    <row r="144" spans="1:20" x14ac:dyDescent="0.25">
      <c r="A144" s="35" t="s">
        <v>143</v>
      </c>
      <c r="C144" s="76"/>
      <c r="H144" s="49"/>
      <c r="I144">
        <v>425</v>
      </c>
      <c r="K144" s="71">
        <f t="shared" si="19"/>
        <v>0</v>
      </c>
      <c r="O144" s="53" t="s">
        <v>23</v>
      </c>
      <c r="P144" s="8"/>
      <c r="R144" s="89"/>
      <c r="S144" s="113">
        <f>K137+K138+K139+K140+K141+K142+K143+K144</f>
        <v>0</v>
      </c>
      <c r="T144" s="89" t="s">
        <v>16</v>
      </c>
    </row>
    <row r="145" spans="1:43" x14ac:dyDescent="0.25">
      <c r="C145" s="76"/>
      <c r="H145" s="48"/>
    </row>
    <row r="146" spans="1:43" x14ac:dyDescent="0.25">
      <c r="A146" s="98" t="s">
        <v>2</v>
      </c>
      <c r="B146" s="1" t="s">
        <v>147</v>
      </c>
      <c r="C146" s="78"/>
      <c r="D146" s="78" t="s">
        <v>145</v>
      </c>
      <c r="E146" s="78"/>
      <c r="F146" s="78"/>
      <c r="G146" s="78" t="s">
        <v>146</v>
      </c>
    </row>
    <row r="147" spans="1:43" x14ac:dyDescent="0.25">
      <c r="A147" s="1"/>
      <c r="B147" s="1"/>
      <c r="C147" s="76"/>
    </row>
    <row r="148" spans="1:43" x14ac:dyDescent="0.25">
      <c r="A148" s="61" t="s">
        <v>30</v>
      </c>
      <c r="B148" s="61" t="s">
        <v>129</v>
      </c>
      <c r="C148" s="82" t="s">
        <v>148</v>
      </c>
      <c r="D148" s="61" t="s">
        <v>129</v>
      </c>
      <c r="E148" s="61" t="s">
        <v>149</v>
      </c>
      <c r="F148" s="61"/>
      <c r="G148" s="100" t="s">
        <v>109</v>
      </c>
      <c r="I148" s="57" t="s">
        <v>57</v>
      </c>
      <c r="J148" s="57" t="s">
        <v>57</v>
      </c>
      <c r="K148" s="57" t="s">
        <v>57</v>
      </c>
      <c r="L148" s="57" t="s">
        <v>57</v>
      </c>
      <c r="M148" s="57" t="s">
        <v>57</v>
      </c>
      <c r="N148" s="57" t="s">
        <v>57</v>
      </c>
    </row>
    <row r="149" spans="1:43" x14ac:dyDescent="0.25">
      <c r="C149" s="78"/>
      <c r="D149" s="1"/>
      <c r="E149" s="1"/>
      <c r="F149" s="1"/>
      <c r="G149" s="1"/>
    </row>
    <row r="150" spans="1:43" x14ac:dyDescent="0.25">
      <c r="A150" t="s">
        <v>11</v>
      </c>
      <c r="B150" t="s">
        <v>11</v>
      </c>
      <c r="C150" s="76" t="s">
        <v>0</v>
      </c>
      <c r="D150" s="4" t="s">
        <v>21</v>
      </c>
      <c r="E150" s="4"/>
      <c r="F150" s="86" t="s">
        <v>22</v>
      </c>
      <c r="G150" s="86" t="s">
        <v>16</v>
      </c>
      <c r="I150" s="1" t="s">
        <v>14</v>
      </c>
      <c r="J150" s="1" t="s">
        <v>15</v>
      </c>
      <c r="K150" s="87" t="s">
        <v>28</v>
      </c>
      <c r="N150" s="35" t="s">
        <v>150</v>
      </c>
      <c r="O150" s="57" t="s">
        <v>57</v>
      </c>
      <c r="P150" s="57" t="s">
        <v>10</v>
      </c>
      <c r="R150" s="1" t="s">
        <v>51</v>
      </c>
      <c r="S150" s="57" t="s">
        <v>96</v>
      </c>
      <c r="T150" s="57" t="s">
        <v>151</v>
      </c>
      <c r="AI150" s="1"/>
      <c r="AJ150" s="1"/>
      <c r="AK150" s="1"/>
      <c r="AM150" s="4"/>
      <c r="AO150" s="4"/>
      <c r="AP150" s="4"/>
      <c r="AQ150" s="4"/>
    </row>
    <row r="151" spans="1:43" x14ac:dyDescent="0.25">
      <c r="C151" s="76"/>
      <c r="H151" s="25" t="s">
        <v>76</v>
      </c>
      <c r="I151" s="31" t="s">
        <v>54</v>
      </c>
      <c r="J151" s="31" t="s">
        <v>53</v>
      </c>
      <c r="R151" s="57">
        <v>15</v>
      </c>
      <c r="S151" s="87" t="s">
        <v>28</v>
      </c>
      <c r="AO151" s="18"/>
    </row>
    <row r="152" spans="1:43" x14ac:dyDescent="0.25">
      <c r="A152" s="72"/>
      <c r="B152" s="44"/>
      <c r="C152" s="44"/>
      <c r="D152" s="83">
        <f>A152/100*B152/100*C152</f>
        <v>0</v>
      </c>
      <c r="E152" s="18"/>
      <c r="F152" s="18">
        <v>312</v>
      </c>
      <c r="G152" s="54">
        <f>D152*F152</f>
        <v>0</v>
      </c>
      <c r="I152" s="46"/>
      <c r="J152" s="46"/>
      <c r="K152" s="85">
        <v>11</v>
      </c>
      <c r="L152" s="18" t="b">
        <f t="shared" ref="L152:L165" si="20">IF(I152="OBJE",(A152*2/100*C152))</f>
        <v>0</v>
      </c>
      <c r="M152" s="18" t="b">
        <f>IF(I152="JEDNA",(A152/100*C152))</f>
        <v>0</v>
      </c>
      <c r="N152" s="18" t="b">
        <f t="shared" ref="N152:N165" si="21">IF(J152="OBJE",(B152*2/100*C152))</f>
        <v>0</v>
      </c>
      <c r="O152" s="18" t="b">
        <f>IF(J152="JEDNA",(B152/100*C152))</f>
        <v>0</v>
      </c>
      <c r="R152" s="21"/>
      <c r="AO152" s="18"/>
    </row>
    <row r="153" spans="1:43" x14ac:dyDescent="0.25">
      <c r="A153" s="44"/>
      <c r="B153" s="44"/>
      <c r="C153" s="44"/>
      <c r="D153" s="83">
        <f t="shared" ref="D153:D165" si="22">A153/100*B153/100*C153</f>
        <v>0</v>
      </c>
      <c r="E153" s="18"/>
      <c r="F153" s="18">
        <v>312</v>
      </c>
      <c r="G153" s="54">
        <f t="shared" ref="G153:G165" si="23">D153*F153</f>
        <v>0</v>
      </c>
      <c r="I153" s="46"/>
      <c r="J153" s="46"/>
      <c r="K153" s="85">
        <v>11</v>
      </c>
      <c r="L153" s="18" t="b">
        <f t="shared" si="20"/>
        <v>0</v>
      </c>
      <c r="M153" s="18" t="b">
        <f t="shared" ref="M153:M165" si="24">IF(I153="JEDNA",(A153/100*C153))</f>
        <v>0</v>
      </c>
      <c r="N153" s="18" t="b">
        <f t="shared" si="21"/>
        <v>0</v>
      </c>
      <c r="O153" s="18" t="b">
        <f t="shared" ref="O153:O165" si="25">IF(J153="JEDNA",(B153/100*C153))</f>
        <v>0</v>
      </c>
      <c r="R153" s="21"/>
      <c r="AO153" s="18"/>
    </row>
    <row r="154" spans="1:43" x14ac:dyDescent="0.25">
      <c r="A154" s="44"/>
      <c r="B154" s="44"/>
      <c r="C154" s="44"/>
      <c r="D154" s="83">
        <f t="shared" si="22"/>
        <v>0</v>
      </c>
      <c r="E154" s="18"/>
      <c r="F154" s="18">
        <v>312</v>
      </c>
      <c r="G154" s="54">
        <f t="shared" si="23"/>
        <v>0</v>
      </c>
      <c r="I154" s="46"/>
      <c r="J154" s="46"/>
      <c r="K154" s="85">
        <v>11</v>
      </c>
      <c r="L154" s="18" t="b">
        <f t="shared" si="20"/>
        <v>0</v>
      </c>
      <c r="M154" s="18" t="b">
        <f t="shared" si="24"/>
        <v>0</v>
      </c>
      <c r="N154" s="18" t="b">
        <f t="shared" si="21"/>
        <v>0</v>
      </c>
      <c r="O154" s="18" t="b">
        <f t="shared" si="25"/>
        <v>0</v>
      </c>
      <c r="R154" s="21"/>
      <c r="AO154" s="18"/>
    </row>
    <row r="155" spans="1:43" x14ac:dyDescent="0.25">
      <c r="A155" s="44"/>
      <c r="B155" s="44"/>
      <c r="C155" s="44"/>
      <c r="D155" s="83">
        <f t="shared" si="22"/>
        <v>0</v>
      </c>
      <c r="E155" s="18"/>
      <c r="F155" s="18">
        <v>312</v>
      </c>
      <c r="G155" s="54">
        <f t="shared" si="23"/>
        <v>0</v>
      </c>
      <c r="I155" s="46"/>
      <c r="J155" s="46"/>
      <c r="K155" s="85">
        <v>11</v>
      </c>
      <c r="L155" s="18" t="b">
        <f t="shared" si="20"/>
        <v>0</v>
      </c>
      <c r="M155" s="18" t="b">
        <f t="shared" si="24"/>
        <v>0</v>
      </c>
      <c r="N155" s="18" t="b">
        <f t="shared" si="21"/>
        <v>0</v>
      </c>
      <c r="O155" s="18" t="b">
        <f t="shared" si="25"/>
        <v>0</v>
      </c>
      <c r="R155" s="21"/>
      <c r="AO155" s="18"/>
    </row>
    <row r="156" spans="1:43" x14ac:dyDescent="0.25">
      <c r="A156" s="44"/>
      <c r="B156" s="44"/>
      <c r="C156" s="44"/>
      <c r="D156" s="83">
        <f t="shared" si="22"/>
        <v>0</v>
      </c>
      <c r="E156" s="18"/>
      <c r="F156" s="18">
        <v>312</v>
      </c>
      <c r="G156" s="54">
        <f t="shared" si="23"/>
        <v>0</v>
      </c>
      <c r="I156" s="46"/>
      <c r="J156" s="46"/>
      <c r="K156" s="85">
        <v>11</v>
      </c>
      <c r="L156" s="18" t="b">
        <f t="shared" si="20"/>
        <v>0</v>
      </c>
      <c r="M156" s="18" t="b">
        <f t="shared" si="24"/>
        <v>0</v>
      </c>
      <c r="N156" s="18" t="b">
        <f t="shared" si="21"/>
        <v>0</v>
      </c>
      <c r="O156" s="18" t="b">
        <f t="shared" si="25"/>
        <v>0</v>
      </c>
      <c r="R156" s="21"/>
      <c r="AO156" s="18"/>
    </row>
    <row r="157" spans="1:43" x14ac:dyDescent="0.25">
      <c r="A157" s="44"/>
      <c r="B157" s="72"/>
      <c r="C157" s="44"/>
      <c r="D157" s="83">
        <f t="shared" si="22"/>
        <v>0</v>
      </c>
      <c r="E157" s="18"/>
      <c r="F157" s="18">
        <v>312</v>
      </c>
      <c r="G157" s="54">
        <f t="shared" si="23"/>
        <v>0</v>
      </c>
      <c r="I157" s="46"/>
      <c r="J157" s="46"/>
      <c r="K157" s="85">
        <v>11</v>
      </c>
      <c r="L157" s="18" t="b">
        <f t="shared" si="20"/>
        <v>0</v>
      </c>
      <c r="M157" s="18" t="b">
        <f t="shared" si="24"/>
        <v>0</v>
      </c>
      <c r="N157" s="18" t="b">
        <f t="shared" si="21"/>
        <v>0</v>
      </c>
      <c r="O157" s="18" t="b">
        <f t="shared" si="25"/>
        <v>0</v>
      </c>
      <c r="R157" s="21"/>
      <c r="AO157" s="18"/>
    </row>
    <row r="158" spans="1:43" x14ac:dyDescent="0.25">
      <c r="A158" s="44"/>
      <c r="B158" s="44"/>
      <c r="C158" s="44"/>
      <c r="D158" s="83">
        <f t="shared" si="22"/>
        <v>0</v>
      </c>
      <c r="E158" s="18"/>
      <c r="F158" s="18">
        <v>312</v>
      </c>
      <c r="G158" s="54">
        <f t="shared" si="23"/>
        <v>0</v>
      </c>
      <c r="I158" s="46"/>
      <c r="J158" s="46"/>
      <c r="K158" s="85">
        <v>11</v>
      </c>
      <c r="L158" s="18" t="b">
        <f t="shared" si="20"/>
        <v>0</v>
      </c>
      <c r="M158" s="18" t="b">
        <f t="shared" si="24"/>
        <v>0</v>
      </c>
      <c r="N158" s="18" t="b">
        <f t="shared" si="21"/>
        <v>0</v>
      </c>
      <c r="O158" s="18" t="b">
        <f t="shared" si="25"/>
        <v>0</v>
      </c>
      <c r="R158" s="21"/>
      <c r="AO158" s="18"/>
    </row>
    <row r="159" spans="1:43" x14ac:dyDescent="0.25">
      <c r="A159" s="44"/>
      <c r="B159" s="44"/>
      <c r="C159" s="44"/>
      <c r="D159" s="83">
        <f t="shared" si="22"/>
        <v>0</v>
      </c>
      <c r="E159" s="18"/>
      <c r="F159" s="18">
        <v>312</v>
      </c>
      <c r="G159" s="54">
        <f t="shared" si="23"/>
        <v>0</v>
      </c>
      <c r="I159" s="46"/>
      <c r="J159" s="46"/>
      <c r="K159" s="85">
        <v>11</v>
      </c>
      <c r="L159" s="18" t="b">
        <f t="shared" si="20"/>
        <v>0</v>
      </c>
      <c r="M159" s="18" t="b">
        <f t="shared" si="24"/>
        <v>0</v>
      </c>
      <c r="N159" s="18" t="b">
        <f t="shared" si="21"/>
        <v>0</v>
      </c>
      <c r="O159" s="18" t="b">
        <f t="shared" si="25"/>
        <v>0</v>
      </c>
      <c r="R159" s="21"/>
      <c r="AO159" s="18"/>
    </row>
    <row r="160" spans="1:43" x14ac:dyDescent="0.25">
      <c r="A160" s="44"/>
      <c r="B160" s="44"/>
      <c r="C160" s="44"/>
      <c r="D160" s="83">
        <f t="shared" si="22"/>
        <v>0</v>
      </c>
      <c r="E160" s="18"/>
      <c r="F160" s="18">
        <v>312</v>
      </c>
      <c r="G160" s="54">
        <f t="shared" si="23"/>
        <v>0</v>
      </c>
      <c r="I160" s="46"/>
      <c r="J160" s="46"/>
      <c r="K160" s="85">
        <v>11</v>
      </c>
      <c r="L160" s="18" t="b">
        <f t="shared" si="20"/>
        <v>0</v>
      </c>
      <c r="M160" s="18" t="b">
        <f t="shared" si="24"/>
        <v>0</v>
      </c>
      <c r="N160" s="18" t="b">
        <f t="shared" si="21"/>
        <v>0</v>
      </c>
      <c r="O160" s="18" t="b">
        <f t="shared" si="25"/>
        <v>0</v>
      </c>
      <c r="R160" s="21"/>
      <c r="AO160" s="18"/>
    </row>
    <row r="161" spans="1:41" x14ac:dyDescent="0.25">
      <c r="A161" s="44"/>
      <c r="B161" s="44"/>
      <c r="C161" s="44"/>
      <c r="D161" s="83">
        <f t="shared" si="22"/>
        <v>0</v>
      </c>
      <c r="E161" s="18"/>
      <c r="F161" s="18">
        <v>312</v>
      </c>
      <c r="G161" s="54">
        <f t="shared" si="23"/>
        <v>0</v>
      </c>
      <c r="I161" s="46"/>
      <c r="J161" s="46"/>
      <c r="K161" s="85">
        <v>11</v>
      </c>
      <c r="L161" s="18" t="b">
        <f t="shared" si="20"/>
        <v>0</v>
      </c>
      <c r="M161" s="18" t="b">
        <f t="shared" si="24"/>
        <v>0</v>
      </c>
      <c r="N161" s="18" t="b">
        <f t="shared" si="21"/>
        <v>0</v>
      </c>
      <c r="O161" s="18" t="b">
        <f t="shared" si="25"/>
        <v>0</v>
      </c>
      <c r="R161" s="21"/>
      <c r="AO161" s="18"/>
    </row>
    <row r="162" spans="1:41" x14ac:dyDescent="0.25">
      <c r="A162" s="44"/>
      <c r="B162" s="44"/>
      <c r="C162" s="44"/>
      <c r="D162" s="83">
        <f t="shared" si="22"/>
        <v>0</v>
      </c>
      <c r="E162" s="18"/>
      <c r="F162" s="18">
        <v>312</v>
      </c>
      <c r="G162" s="54">
        <f t="shared" si="23"/>
        <v>0</v>
      </c>
      <c r="I162" s="46"/>
      <c r="J162" s="46"/>
      <c r="K162" s="85">
        <v>11</v>
      </c>
      <c r="L162" s="18" t="b">
        <f t="shared" si="20"/>
        <v>0</v>
      </c>
      <c r="M162" s="18" t="b">
        <f t="shared" si="24"/>
        <v>0</v>
      </c>
      <c r="N162" s="18" t="b">
        <f t="shared" si="21"/>
        <v>0</v>
      </c>
      <c r="O162" s="18" t="b">
        <f t="shared" si="25"/>
        <v>0</v>
      </c>
      <c r="R162" s="21"/>
      <c r="AO162" s="18"/>
    </row>
    <row r="163" spans="1:41" x14ac:dyDescent="0.25">
      <c r="A163" s="44"/>
      <c r="B163" s="44"/>
      <c r="C163" s="44"/>
      <c r="D163" s="83">
        <f t="shared" si="22"/>
        <v>0</v>
      </c>
      <c r="E163" s="18"/>
      <c r="F163" s="18">
        <v>312</v>
      </c>
      <c r="G163" s="54">
        <f t="shared" si="23"/>
        <v>0</v>
      </c>
      <c r="I163" s="46"/>
      <c r="J163" s="46"/>
      <c r="K163" s="85">
        <v>11</v>
      </c>
      <c r="L163" s="18" t="b">
        <f t="shared" si="20"/>
        <v>0</v>
      </c>
      <c r="M163" s="18" t="b">
        <f t="shared" si="24"/>
        <v>0</v>
      </c>
      <c r="N163" s="18" t="b">
        <f t="shared" si="21"/>
        <v>0</v>
      </c>
      <c r="O163" s="18" t="b">
        <f t="shared" si="25"/>
        <v>0</v>
      </c>
      <c r="R163" s="21"/>
    </row>
    <row r="164" spans="1:41" x14ac:dyDescent="0.25">
      <c r="A164" s="44"/>
      <c r="B164" s="44"/>
      <c r="C164" s="44"/>
      <c r="D164" s="83">
        <f t="shared" si="22"/>
        <v>0</v>
      </c>
      <c r="E164" s="18"/>
      <c r="F164" s="18">
        <v>312</v>
      </c>
      <c r="G164" s="54">
        <f t="shared" si="23"/>
        <v>0</v>
      </c>
      <c r="I164" s="46"/>
      <c r="J164" s="46"/>
      <c r="K164" s="85">
        <v>11</v>
      </c>
      <c r="L164" s="18" t="b">
        <f t="shared" si="20"/>
        <v>0</v>
      </c>
      <c r="M164" s="18" t="b">
        <f t="shared" si="24"/>
        <v>0</v>
      </c>
      <c r="N164" s="18" t="b">
        <f t="shared" si="21"/>
        <v>0</v>
      </c>
      <c r="O164" s="18" t="b">
        <f t="shared" si="25"/>
        <v>0</v>
      </c>
      <c r="R164" s="21"/>
    </row>
    <row r="165" spans="1:41" x14ac:dyDescent="0.25">
      <c r="A165" s="44"/>
      <c r="B165" s="44"/>
      <c r="C165" s="44"/>
      <c r="D165" s="83">
        <f t="shared" si="22"/>
        <v>0</v>
      </c>
      <c r="F165" s="18">
        <v>312</v>
      </c>
      <c r="G165" s="54">
        <f t="shared" si="23"/>
        <v>0</v>
      </c>
      <c r="I165" s="46"/>
      <c r="J165" s="46"/>
      <c r="K165" s="85">
        <v>11</v>
      </c>
      <c r="L165" s="18" t="b">
        <f t="shared" si="20"/>
        <v>0</v>
      </c>
      <c r="M165" s="18" t="b">
        <f t="shared" si="24"/>
        <v>0</v>
      </c>
      <c r="N165" s="18" t="b">
        <f t="shared" si="21"/>
        <v>0</v>
      </c>
      <c r="O165" s="18" t="b">
        <f t="shared" si="25"/>
        <v>0</v>
      </c>
      <c r="R165" s="21"/>
    </row>
    <row r="166" spans="1:41" x14ac:dyDescent="0.25">
      <c r="M166" s="7"/>
      <c r="N166" s="11"/>
      <c r="R166" s="21"/>
    </row>
    <row r="167" spans="1:41" x14ac:dyDescent="0.25">
      <c r="D167" s="52">
        <f>SUM(D152:D165)</f>
        <v>0</v>
      </c>
      <c r="E167" t="s">
        <v>21</v>
      </c>
      <c r="G167" s="40">
        <f>SUM(G152:G165)</f>
        <v>0</v>
      </c>
      <c r="H167" s="92" t="s">
        <v>16</v>
      </c>
      <c r="K167" s="20"/>
      <c r="M167" s="17"/>
      <c r="N167" s="11"/>
      <c r="O167" t="s">
        <v>57</v>
      </c>
      <c r="P167" s="58">
        <f>SUM(L152:O165)</f>
        <v>0</v>
      </c>
      <c r="R167" t="s">
        <v>10</v>
      </c>
      <c r="S167" s="57">
        <f>P167*K152</f>
        <v>0</v>
      </c>
      <c r="T167" s="114">
        <f>P167*R151+S167</f>
        <v>0</v>
      </c>
      <c r="U167" s="87" t="s">
        <v>83</v>
      </c>
      <c r="V167" s="87"/>
    </row>
    <row r="168" spans="1:41" x14ac:dyDescent="0.25">
      <c r="M168" s="7"/>
      <c r="N168" s="11"/>
    </row>
    <row r="169" spans="1:41" x14ac:dyDescent="0.25">
      <c r="A169" t="s">
        <v>34</v>
      </c>
      <c r="B169" t="s">
        <v>34</v>
      </c>
      <c r="C169" t="s">
        <v>34</v>
      </c>
      <c r="D169" t="s">
        <v>34</v>
      </c>
      <c r="E169" t="s">
        <v>34</v>
      </c>
      <c r="F169" t="s">
        <v>34</v>
      </c>
      <c r="G169" t="s">
        <v>34</v>
      </c>
      <c r="H169" t="s">
        <v>34</v>
      </c>
      <c r="I169" t="s">
        <v>34</v>
      </c>
      <c r="J169" t="s">
        <v>34</v>
      </c>
      <c r="K169" t="s">
        <v>34</v>
      </c>
      <c r="L169" t="s">
        <v>34</v>
      </c>
      <c r="M169" t="s">
        <v>34</v>
      </c>
      <c r="N169" t="s">
        <v>34</v>
      </c>
      <c r="O169" t="s">
        <v>34</v>
      </c>
      <c r="P169" t="s">
        <v>34</v>
      </c>
      <c r="Q169" t="s">
        <v>34</v>
      </c>
      <c r="R169" t="s">
        <v>34</v>
      </c>
      <c r="S169" t="s">
        <v>34</v>
      </c>
      <c r="T169" t="s">
        <v>34</v>
      </c>
      <c r="U169" t="s">
        <v>34</v>
      </c>
      <c r="V169" t="s">
        <v>34</v>
      </c>
      <c r="W169" t="s">
        <v>34</v>
      </c>
      <c r="X169" t="s">
        <v>34</v>
      </c>
      <c r="Y169" t="s">
        <v>34</v>
      </c>
      <c r="Z169" t="s">
        <v>34</v>
      </c>
    </row>
    <row r="170" spans="1:41" x14ac:dyDescent="0.25">
      <c r="M170" s="2"/>
      <c r="N170" s="2"/>
      <c r="P170" s="2"/>
      <c r="T170" s="2"/>
    </row>
    <row r="171" spans="1:41" x14ac:dyDescent="0.25">
      <c r="U171" s="2"/>
      <c r="V171" s="51" t="s">
        <v>87</v>
      </c>
    </row>
    <row r="172" spans="1:41" x14ac:dyDescent="0.25">
      <c r="A172" s="1" t="s">
        <v>42</v>
      </c>
      <c r="M172" s="5" t="s">
        <v>42</v>
      </c>
      <c r="N172" s="5"/>
      <c r="O172" s="5"/>
      <c r="P172" s="5"/>
      <c r="T172" s="15">
        <f>S116+S124+S144+S135</f>
        <v>0</v>
      </c>
      <c r="U172" s="91" t="s">
        <v>16</v>
      </c>
      <c r="V172">
        <v>1</v>
      </c>
    </row>
    <row r="175" spans="1:41" x14ac:dyDescent="0.25">
      <c r="P175" s="33" t="s">
        <v>21</v>
      </c>
      <c r="R175" s="90" t="s">
        <v>22</v>
      </c>
    </row>
    <row r="176" spans="1:41" x14ac:dyDescent="0.25">
      <c r="L176" s="23" t="s">
        <v>30</v>
      </c>
      <c r="M176" s="23" t="s">
        <v>84</v>
      </c>
      <c r="P176" s="19">
        <f>D167+F55+F32</f>
        <v>0</v>
      </c>
      <c r="T176" s="40">
        <f>I32+I55+G167</f>
        <v>0</v>
      </c>
      <c r="U176" s="89" t="s">
        <v>16</v>
      </c>
    </row>
    <row r="177" spans="1:22" x14ac:dyDescent="0.25">
      <c r="N177" t="s">
        <v>24</v>
      </c>
      <c r="O177" s="44">
        <v>17</v>
      </c>
      <c r="P177" s="65">
        <f>P176*O177/100</f>
        <v>0</v>
      </c>
      <c r="R177" s="44">
        <v>90</v>
      </c>
      <c r="T177" s="40">
        <f>P177*R177</f>
        <v>0</v>
      </c>
      <c r="U177" s="89" t="s">
        <v>16</v>
      </c>
    </row>
    <row r="179" spans="1:22" x14ac:dyDescent="0.25">
      <c r="P179" t="s">
        <v>25</v>
      </c>
      <c r="R179" s="63">
        <v>5.6</v>
      </c>
      <c r="S179" s="42" t="s">
        <v>21</v>
      </c>
    </row>
    <row r="180" spans="1:22" x14ac:dyDescent="0.25">
      <c r="R180" s="16"/>
    </row>
    <row r="181" spans="1:22" x14ac:dyDescent="0.25">
      <c r="A181" s="23" t="s">
        <v>47</v>
      </c>
      <c r="B181" s="24"/>
      <c r="C181" s="24"/>
      <c r="D181" s="23" t="s">
        <v>48</v>
      </c>
      <c r="E181" s="24"/>
      <c r="L181" s="10" t="s">
        <v>30</v>
      </c>
      <c r="M181" s="10" t="s">
        <v>43</v>
      </c>
      <c r="N181" s="10"/>
      <c r="P181" s="19">
        <f>P176+P177</f>
        <v>0</v>
      </c>
      <c r="T181" s="40">
        <f>T176+T177</f>
        <v>0</v>
      </c>
      <c r="U181" s="89" t="s">
        <v>16</v>
      </c>
    </row>
    <row r="182" spans="1:22" x14ac:dyDescent="0.25">
      <c r="N182" t="s">
        <v>52</v>
      </c>
      <c r="R182" s="64">
        <f>P181/R179</f>
        <v>0</v>
      </c>
      <c r="S182" s="42" t="s">
        <v>26</v>
      </c>
    </row>
    <row r="185" spans="1:22" x14ac:dyDescent="0.25">
      <c r="M185" t="s">
        <v>27</v>
      </c>
      <c r="O185" s="44">
        <v>20</v>
      </c>
      <c r="T185" s="40">
        <f>T181/100*O185</f>
        <v>0</v>
      </c>
      <c r="U185" s="89" t="s">
        <v>16</v>
      </c>
    </row>
    <row r="186" spans="1:22" x14ac:dyDescent="0.25">
      <c r="T186" s="6"/>
    </row>
    <row r="187" spans="1:22" x14ac:dyDescent="0.25">
      <c r="A187" s="23" t="s">
        <v>49</v>
      </c>
      <c r="B187" s="24"/>
      <c r="C187" s="24"/>
      <c r="D187" s="23" t="s">
        <v>49</v>
      </c>
      <c r="E187" s="24"/>
      <c r="L187" s="23" t="s">
        <v>31</v>
      </c>
      <c r="M187" s="9"/>
      <c r="T187" s="15">
        <f>T181+T185</f>
        <v>0</v>
      </c>
      <c r="U187" s="89" t="s">
        <v>16</v>
      </c>
      <c r="V187">
        <v>2</v>
      </c>
    </row>
    <row r="188" spans="1:22" x14ac:dyDescent="0.25">
      <c r="L188" s="9"/>
      <c r="M188" s="9"/>
      <c r="T188" s="15"/>
    </row>
    <row r="189" spans="1:22" x14ac:dyDescent="0.25">
      <c r="L189" s="57" t="s">
        <v>116</v>
      </c>
      <c r="M189" s="9"/>
      <c r="T189" s="15">
        <f>X32+X55+T167</f>
        <v>0</v>
      </c>
      <c r="U189" s="89" t="s">
        <v>16</v>
      </c>
      <c r="V189">
        <v>3</v>
      </c>
    </row>
    <row r="190" spans="1:22" x14ac:dyDescent="0.25">
      <c r="L190" s="11"/>
      <c r="M190" s="9"/>
      <c r="T190" s="15"/>
    </row>
    <row r="191" spans="1:22" x14ac:dyDescent="0.25">
      <c r="L191" s="1" t="s">
        <v>2</v>
      </c>
      <c r="M191" s="11" t="s">
        <v>85</v>
      </c>
      <c r="T191" s="15">
        <f>P92</f>
        <v>0</v>
      </c>
      <c r="U191" s="89" t="s">
        <v>16</v>
      </c>
      <c r="V191">
        <v>4</v>
      </c>
    </row>
    <row r="193" spans="1:22" x14ac:dyDescent="0.25">
      <c r="L193" s="1" t="s">
        <v>46</v>
      </c>
      <c r="T193" s="15">
        <f>K78</f>
        <v>0</v>
      </c>
      <c r="U193" s="89" t="s">
        <v>16</v>
      </c>
      <c r="V193">
        <v>5</v>
      </c>
    </row>
    <row r="194" spans="1:22" x14ac:dyDescent="0.25">
      <c r="T194" s="12"/>
    </row>
    <row r="195" spans="1:22" x14ac:dyDescent="0.25">
      <c r="L195" s="1" t="s">
        <v>69</v>
      </c>
      <c r="T195" s="15">
        <f>P98+P99</f>
        <v>0</v>
      </c>
      <c r="U195" s="89" t="s">
        <v>16</v>
      </c>
      <c r="V195">
        <v>6</v>
      </c>
    </row>
    <row r="196" spans="1:22" x14ac:dyDescent="0.25">
      <c r="T196" s="4"/>
    </row>
    <row r="197" spans="1:22" x14ac:dyDescent="0.25">
      <c r="A197" s="1" t="s">
        <v>50</v>
      </c>
      <c r="M197" s="1" t="s">
        <v>32</v>
      </c>
      <c r="N197" s="1"/>
      <c r="T197" s="41">
        <f>T187+T189+T191+T193+T195+T172</f>
        <v>0</v>
      </c>
      <c r="U197" s="86" t="s">
        <v>16</v>
      </c>
    </row>
    <row r="199" spans="1:22" x14ac:dyDescent="0.25">
      <c r="M199" s="1" t="s">
        <v>67</v>
      </c>
      <c r="N199" s="66">
        <v>0</v>
      </c>
      <c r="T199" s="89">
        <f>T197*N199</f>
        <v>0</v>
      </c>
      <c r="U199" s="89" t="s">
        <v>16</v>
      </c>
    </row>
    <row r="200" spans="1:22" ht="13.8" thickBot="1" x14ac:dyDescent="0.3"/>
    <row r="201" spans="1:22" ht="14.4" thickTop="1" thickBot="1" x14ac:dyDescent="0.3">
      <c r="O201" s="1" t="s">
        <v>86</v>
      </c>
      <c r="R201" s="1"/>
      <c r="T201" s="67">
        <f>T197-T199</f>
        <v>0</v>
      </c>
      <c r="U201" s="87" t="s">
        <v>68</v>
      </c>
    </row>
    <row r="202" spans="1:22" ht="13.8" thickTop="1" x14ac:dyDescent="0.25"/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Jablanska</dc:creator>
  <cp:lastModifiedBy>Korisnik</cp:lastModifiedBy>
  <cp:lastPrinted>2007-11-16T19:37:56Z</cp:lastPrinted>
  <dcterms:created xsi:type="dcterms:W3CDTF">2000-11-24T18:13:24Z</dcterms:created>
  <dcterms:modified xsi:type="dcterms:W3CDTF">2020-03-15T17:44:04Z</dcterms:modified>
</cp:coreProperties>
</file>